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0212"/>
  </bookViews>
  <sheets>
    <sheet name="Приложение к ГК" sheetId="3" r:id="rId1"/>
  </sheets>
  <calcPr calcId="125725"/>
</workbook>
</file>

<file path=xl/calcChain.xml><?xml version="1.0" encoding="utf-8"?>
<calcChain xmlns="http://schemas.openxmlformats.org/spreadsheetml/2006/main">
  <c r="J10" i="3"/>
  <c r="G9" l="1"/>
  <c r="G8"/>
  <c r="H8" s="1"/>
  <c r="G7"/>
  <c r="G6"/>
  <c r="G5"/>
  <c r="H6"/>
  <c r="I6"/>
  <c r="J6" s="1"/>
  <c r="K6"/>
  <c r="L6" s="1"/>
  <c r="H7"/>
  <c r="I7"/>
  <c r="J7" s="1"/>
  <c r="K7"/>
  <c r="L7" s="1"/>
  <c r="H9"/>
  <c r="I9"/>
  <c r="K9"/>
  <c r="L9" s="1"/>
  <c r="I8" l="1"/>
  <c r="J8" s="1"/>
  <c r="K8"/>
  <c r="J9"/>
  <c r="H5"/>
  <c r="I5"/>
  <c r="K5"/>
  <c r="L5" s="1"/>
  <c r="J5" l="1"/>
</calcChain>
</file>

<file path=xl/sharedStrings.xml><?xml version="1.0" encoding="utf-8"?>
<sst xmlns="http://schemas.openxmlformats.org/spreadsheetml/2006/main" count="42" uniqueCount="38">
  <si>
    <t>№</t>
  </si>
  <si>
    <t>Ед. изм</t>
  </si>
  <si>
    <t>Наименование предмета контракта</t>
  </si>
  <si>
    <t>Кол-во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</si>
  <si>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</si>
  <si>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Заказчик:</t>
  </si>
  <si>
    <t>Минимальная цена за единицу изм. с (руб.)</t>
  </si>
  <si>
    <t>Н(М)ЦК, ЦКЕП контракта(руб.)</t>
  </si>
  <si>
    <t>Оценка однородности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</si>
  <si>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</si>
  <si>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</si>
  <si>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Расчет цены контракта*</t>
  </si>
  <si>
    <t>Коммерческие предложения (руб./ед.изм.)</t>
  </si>
  <si>
    <t xml:space="preserve">Поставщик №1 </t>
  </si>
  <si>
    <t xml:space="preserve">Поставщик №2 </t>
  </si>
  <si>
    <t xml:space="preserve">Поставщик №3 </t>
  </si>
  <si>
    <t>рублей</t>
  </si>
  <si>
    <t xml:space="preserve">В результате проведенного расчета Н(М)ЦК, ЦКЕП контракта составила:          </t>
  </si>
  <si>
    <t>Наименование валюты, используемой для формирования цены контракта и расчетов с поставщиком (подрядчиком, исполнителем)</t>
  </si>
  <si>
    <t>Код валюты</t>
  </si>
  <si>
    <t>Краткое наименование стран и территорий</t>
  </si>
  <si>
    <t>буквенный</t>
  </si>
  <si>
    <t>цифровой</t>
  </si>
  <si>
    <t>Российский рубль</t>
  </si>
  <si>
    <t>RUB</t>
  </si>
  <si>
    <t>Россия</t>
  </si>
  <si>
    <t>Валюта, используемая для формирования цены контракта и расчетов с поставщиками (подрядчиками, исполнителями), является российский рубль в свзяи с чем порядок применения официального круса иностранной валюты к рублю Российской Федерации, установленного Центральным банком Российской Федерации и сипользуемого при оплате контракта, в настоящем извещении не установлен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</si>
  <si>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</si>
  <si>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
"* При определении Н(М)ЦК, ЦКЕП контракта Заказчиком производится расчет на основании минимальной из предложенных цен в соответствии со Статьей 34. Принцип эффективности использования бюджетных средств ""Принцип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(результативности)""       
</t>
  </si>
  <si>
    <t>шт</t>
  </si>
  <si>
    <t>Главный энергетик ЭМГ</t>
  </si>
  <si>
    <t>капитан внутренней службы</t>
  </si>
  <si>
    <t>С.Ю. Малинин</t>
  </si>
  <si>
    <t xml:space="preserve">Гильза защитная ГЗ.16.1.1.100
</t>
  </si>
  <si>
    <t xml:space="preserve">Термопреобразователь сопротивления ДТС035 Pt100 В3 100
</t>
  </si>
  <si>
    <t xml:space="preserve">Термопреобразователь сопротивления  ДТС035 50М В3 100
</t>
  </si>
  <si>
    <t xml:space="preserve">Термопреобразователь сопротивления  ДТС105 50М В3 200
</t>
  </si>
  <si>
    <t xml:space="preserve">Термометр промышленный стеклянный тип ТТ-В-150/100 П11
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</si>
</sst>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"/>
  </numFmts>
  <fonts count="1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/>
    <xf numFmtId="0" fontId="3" fillId="0" borderId="0" xfId="0" applyFont="1" applyAlignment="1" applyProtection="1">
      <alignment wrapText="1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vertical="top" wrapText="1"/>
    </xf>
    <xf numFmtId="0" fontId="3" fillId="0" borderId="0" xfId="0" applyFont="1" applyAlignment="1" applyProtection="1">
      <protection locked="0"/>
    </xf>
    <xf numFmtId="0" fontId="1" fillId="0" borderId="0" xfId="0" applyFont="1"/>
    <xf numFmtId="0" fontId="8" fillId="0" borderId="0" xfId="0" applyFont="1" applyAlignment="1">
      <alignment horizontal="left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top"/>
      <protection locked="0"/>
    </xf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/>
    <xf numFmtId="0" fontId="11" fillId="0" borderId="0" xfId="0" applyFont="1" applyBorder="1"/>
    <xf numFmtId="0" fontId="9" fillId="0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1371600</xdr:rowOff>
    </xdr:from>
    <xdr:to>
      <xdr:col>8</xdr:col>
      <xdr:colOff>771525</xdr:colOff>
      <xdr:row>3</xdr:row>
      <xdr:rowOff>1809750</xdr:rowOff>
    </xdr:to>
    <xdr:pic>
      <xdr:nvPicPr>
        <xdr:cNvPr id="3095" name="Picture 2">
          <a:extLst>
            <a:ext uri="{FF2B5EF4-FFF2-40B4-BE49-F238E27FC236}">
              <a16:creationId xmlns:a16="http://schemas.microsoft.com/office/drawing/2014/main" xmlns="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2867025"/>
          <a:ext cx="7048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3096" name="Picture 1">
          <a:extLst>
            <a:ext uri="{FF2B5EF4-FFF2-40B4-BE49-F238E27FC236}">
              <a16:creationId xmlns:a16="http://schemas.microsoft.com/office/drawing/2014/main" xmlns="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96225" y="2905125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3657600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4"/>
  <sheetViews>
    <sheetView tabSelected="1" topLeftCell="D3" workbookViewId="0">
      <selection activeCell="O5" sqref="O5"/>
    </sheetView>
  </sheetViews>
  <sheetFormatPr defaultColWidth="9.109375" defaultRowHeight="13.2"/>
  <cols>
    <col min="1" max="1" width="3.109375" style="2" customWidth="1"/>
    <col min="2" max="2" width="85.5546875" style="2" customWidth="1"/>
    <col min="3" max="3" width="6.44140625" style="2" customWidth="1"/>
    <col min="4" max="4" width="8.5546875" style="2" customWidth="1"/>
    <col min="5" max="6" width="11.6640625" style="2" customWidth="1"/>
    <col min="7" max="8" width="11.5546875" style="2" customWidth="1"/>
    <col min="9" max="9" width="12.5546875" style="2" customWidth="1"/>
    <col min="10" max="10" width="12.44140625" style="2" customWidth="1"/>
    <col min="11" max="11" width="9.109375" style="2"/>
    <col min="12" max="12" width="21.5546875" style="2" customWidth="1"/>
    <col min="13" max="16384" width="9.109375" style="2"/>
  </cols>
  <sheetData>
    <row r="1" spans="1:15" ht="24" customHeight="1">
      <c r="H1" s="8"/>
      <c r="I1" s="33"/>
      <c r="J1" s="33"/>
      <c r="K1" s="33"/>
    </row>
    <row r="2" spans="1:15" ht="32.25" customHeight="1">
      <c r="A2" s="40" t="s">
        <v>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5" ht="39" customHeight="1">
      <c r="A3" s="35" t="s">
        <v>0</v>
      </c>
      <c r="B3" s="35" t="s">
        <v>2</v>
      </c>
      <c r="C3" s="36" t="s">
        <v>1</v>
      </c>
      <c r="D3" s="36" t="s">
        <v>3</v>
      </c>
      <c r="E3" s="38" t="s">
        <v>12</v>
      </c>
      <c r="F3" s="39"/>
      <c r="G3" s="39"/>
      <c r="H3" s="42" t="s">
        <v>8</v>
      </c>
      <c r="I3" s="42"/>
      <c r="J3" s="42"/>
      <c r="K3" s="43" t="s">
        <v>11</v>
      </c>
      <c r="L3" s="43"/>
    </row>
    <row r="4" spans="1:15" ht="159" customHeight="1">
      <c r="A4" s="36"/>
      <c r="B4" s="36"/>
      <c r="C4" s="37"/>
      <c r="D4" s="37"/>
      <c r="E4" s="13" t="s">
        <v>13</v>
      </c>
      <c r="F4" s="13" t="s">
        <v>14</v>
      </c>
      <c r="G4" s="13" t="s">
        <v>15</v>
      </c>
      <c r="H4" s="13" t="s">
        <v>9</v>
      </c>
      <c r="I4" s="13" t="s">
        <v>10</v>
      </c>
      <c r="J4" s="26" t="s">
        <v>27</v>
      </c>
      <c r="K4" s="27" t="s">
        <v>6</v>
      </c>
      <c r="L4" s="27" t="s">
        <v>7</v>
      </c>
    </row>
    <row r="5" spans="1:15" ht="27.75" customHeight="1">
      <c r="A5" s="14">
        <v>1</v>
      </c>
      <c r="B5" s="55" t="s">
        <v>33</v>
      </c>
      <c r="C5" s="14" t="s">
        <v>29</v>
      </c>
      <c r="D5" s="14">
        <v>1</v>
      </c>
      <c r="E5" s="31">
        <v>2263</v>
      </c>
      <c r="F5" s="31">
        <v>2439.9499999999998</v>
      </c>
      <c r="G5" s="32">
        <f>1999.95*1.05</f>
        <v>2099.9475000000002</v>
      </c>
      <c r="H5" s="16">
        <f>AVERAGE(E5:G5)</f>
        <v>2267.6325000000002</v>
      </c>
      <c r="I5" s="17">
        <f t="shared" ref="I5" si="0">STDEV(E5:G5)</f>
        <v>170.04858142233923</v>
      </c>
      <c r="J5" s="17">
        <f t="shared" ref="J5" si="1">I5/H5*100</f>
        <v>7.4989479742568168</v>
      </c>
      <c r="K5" s="15">
        <f t="shared" ref="K5" si="2">MIN(E5:G5)</f>
        <v>2099.9475000000002</v>
      </c>
      <c r="L5" s="15">
        <f>D5*K5</f>
        <v>2099.9475000000002</v>
      </c>
    </row>
    <row r="6" spans="1:15" s="1" customFormat="1" ht="21" customHeight="1">
      <c r="A6" s="14">
        <v>2</v>
      </c>
      <c r="B6" s="55" t="s">
        <v>34</v>
      </c>
      <c r="C6" s="14" t="s">
        <v>29</v>
      </c>
      <c r="D6" s="14">
        <v>2</v>
      </c>
      <c r="E6" s="31">
        <v>3841</v>
      </c>
      <c r="F6" s="31">
        <v>4119.8</v>
      </c>
      <c r="G6" s="31">
        <f>3376.83*1.05</f>
        <v>3545.6714999999999</v>
      </c>
      <c r="H6" s="16">
        <f t="shared" ref="H6:H9" si="3">AVERAGE(E6:G6)</f>
        <v>3835.4904999999999</v>
      </c>
      <c r="I6" s="17">
        <f t="shared" ref="I6:I9" si="4">STDEV(E6:G6)</f>
        <v>287.10390030570829</v>
      </c>
      <c r="J6" s="17">
        <f t="shared" ref="J6:J9" si="5">I6/H6*100</f>
        <v>7.4854546062806904</v>
      </c>
      <c r="K6" s="15">
        <f t="shared" ref="K6:K9" si="6">MIN(E6:G6)</f>
        <v>3545.6714999999999</v>
      </c>
      <c r="L6" s="15">
        <f t="shared" ref="L6:L9" si="7">D6*K6</f>
        <v>7091.3429999999998</v>
      </c>
    </row>
    <row r="7" spans="1:15" s="1" customFormat="1" ht="21" customHeight="1">
      <c r="A7" s="14">
        <v>3</v>
      </c>
      <c r="B7" s="55" t="s">
        <v>35</v>
      </c>
      <c r="C7" s="14" t="s">
        <v>29</v>
      </c>
      <c r="D7" s="14">
        <v>2</v>
      </c>
      <c r="E7" s="31">
        <v>4972</v>
      </c>
      <c r="F7" s="31">
        <v>4316.8999999999996</v>
      </c>
      <c r="G7" s="31">
        <f>3538.37*1.05</f>
        <v>3715.2885000000001</v>
      </c>
      <c r="H7" s="16">
        <f t="shared" si="3"/>
        <v>4334.7295000000004</v>
      </c>
      <c r="I7" s="17">
        <f t="shared" si="4"/>
        <v>628.54543738758537</v>
      </c>
      <c r="J7" s="17">
        <f t="shared" si="5"/>
        <v>14.500222848682606</v>
      </c>
      <c r="K7" s="15">
        <f t="shared" si="6"/>
        <v>3715.2885000000001</v>
      </c>
      <c r="L7" s="15">
        <f t="shared" si="7"/>
        <v>7430.5770000000002</v>
      </c>
    </row>
    <row r="8" spans="1:15" s="1" customFormat="1" ht="21" customHeight="1">
      <c r="A8" s="14">
        <v>4</v>
      </c>
      <c r="B8" s="55" t="s">
        <v>36</v>
      </c>
      <c r="C8" s="14" t="s">
        <v>29</v>
      </c>
      <c r="D8" s="14">
        <v>4</v>
      </c>
      <c r="E8" s="31">
        <v>4180</v>
      </c>
      <c r="F8" s="31">
        <v>4316.8999999999996</v>
      </c>
      <c r="G8" s="31">
        <f>3538.37*1.05</f>
        <v>3715.2885000000001</v>
      </c>
      <c r="H8" s="16">
        <f t="shared" si="3"/>
        <v>4070.7294999999999</v>
      </c>
      <c r="I8" s="17">
        <f t="shared" si="4"/>
        <v>315.33970707912738</v>
      </c>
      <c r="J8" s="17">
        <f t="shared" si="5"/>
        <v>7.74651587827507</v>
      </c>
      <c r="K8" s="15">
        <f t="shared" si="6"/>
        <v>3715.2885000000001</v>
      </c>
      <c r="L8" s="15">
        <v>14861.16</v>
      </c>
    </row>
    <row r="9" spans="1:15" s="1" customFormat="1" ht="21" customHeight="1">
      <c r="A9" s="14">
        <v>5</v>
      </c>
      <c r="B9" s="55" t="s">
        <v>37</v>
      </c>
      <c r="C9" s="14" t="s">
        <v>29</v>
      </c>
      <c r="D9" s="14">
        <v>8</v>
      </c>
      <c r="E9" s="31">
        <v>3928</v>
      </c>
      <c r="F9" s="31">
        <v>3923</v>
      </c>
      <c r="G9" s="31">
        <f>3215.6*1.05</f>
        <v>3376.38</v>
      </c>
      <c r="H9" s="16">
        <f t="shared" si="3"/>
        <v>3742.4600000000005</v>
      </c>
      <c r="I9" s="17">
        <f t="shared" si="4"/>
        <v>317.0444366331003</v>
      </c>
      <c r="J9" s="17">
        <f t="shared" si="5"/>
        <v>8.4715517769889388</v>
      </c>
      <c r="K9" s="15">
        <f t="shared" si="6"/>
        <v>3376.38</v>
      </c>
      <c r="L9" s="15">
        <f t="shared" si="7"/>
        <v>27011.040000000001</v>
      </c>
    </row>
    <row r="10" spans="1:15" s="1" customFormat="1" ht="16.5" customHeight="1">
      <c r="A10" s="28"/>
      <c r="B10" s="47" t="s">
        <v>17</v>
      </c>
      <c r="C10" s="48"/>
      <c r="D10" s="48"/>
      <c r="E10" s="48"/>
      <c r="F10" s="48"/>
      <c r="G10" s="48"/>
      <c r="H10" s="48"/>
      <c r="I10" s="48"/>
      <c r="J10" s="29">
        <f>SUM(L5:L9)</f>
        <v>58494.067500000005</v>
      </c>
      <c r="K10" s="30" t="s">
        <v>16</v>
      </c>
      <c r="L10" s="30"/>
    </row>
    <row r="11" spans="1:15" s="1" customFormat="1" ht="61.5" customHeight="1">
      <c r="A11" s="45" t="s">
        <v>28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</row>
    <row r="12" spans="1:15" s="1" customFormat="1" ht="18.600000000000001" customHeight="1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15" s="10" customFormat="1" ht="41.25" customHeight="1" thickBot="1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5" s="10" customFormat="1" ht="20.25" customHeight="1" thickBot="1">
      <c r="A14" s="5"/>
      <c r="B14" s="49" t="s">
        <v>18</v>
      </c>
      <c r="C14" s="51" t="s">
        <v>19</v>
      </c>
      <c r="D14" s="52"/>
      <c r="E14" s="49" t="s">
        <v>20</v>
      </c>
      <c r="F14" s="5"/>
      <c r="G14" s="5"/>
      <c r="H14" s="5"/>
      <c r="I14" s="5"/>
      <c r="J14" s="5"/>
      <c r="K14" s="5"/>
      <c r="L14" s="5"/>
    </row>
    <row r="15" spans="1:15" s="10" customFormat="1" ht="35.25" customHeight="1" thickBot="1">
      <c r="A15" s="5"/>
      <c r="B15" s="50"/>
      <c r="C15" s="18" t="s">
        <v>21</v>
      </c>
      <c r="D15" s="18" t="s">
        <v>22</v>
      </c>
      <c r="E15" s="50"/>
      <c r="F15" s="5"/>
      <c r="G15" s="5"/>
      <c r="H15" s="5"/>
      <c r="I15" s="5"/>
      <c r="J15" s="5"/>
      <c r="K15" s="5"/>
      <c r="L15" s="5"/>
      <c r="M15" s="11"/>
      <c r="N15" s="11"/>
      <c r="O15" s="11"/>
    </row>
    <row r="16" spans="1:15" ht="20.399999999999999" customHeight="1" thickBot="1">
      <c r="A16" s="5"/>
      <c r="B16" s="19" t="s">
        <v>23</v>
      </c>
      <c r="C16" s="18" t="s">
        <v>24</v>
      </c>
      <c r="D16" s="18">
        <v>643</v>
      </c>
      <c r="E16" s="18" t="s">
        <v>25</v>
      </c>
      <c r="F16" s="5"/>
      <c r="G16" s="5"/>
      <c r="H16" s="5"/>
      <c r="I16" s="5"/>
      <c r="J16" s="5"/>
      <c r="K16" s="5"/>
      <c r="L16" s="5"/>
    </row>
    <row r="17" spans="1:256" ht="16.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256" ht="72.75" customHeight="1">
      <c r="A18" s="20"/>
      <c r="B18" s="53" t="s">
        <v>26</v>
      </c>
      <c r="C18" s="53"/>
      <c r="D18" s="53"/>
      <c r="E18" s="53"/>
      <c r="F18" s="53"/>
      <c r="G18" s="53"/>
      <c r="H18" s="20"/>
      <c r="I18" s="20"/>
      <c r="J18" s="20"/>
      <c r="K18" s="20"/>
      <c r="L18" s="20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20.399999999999999" customHeight="1">
      <c r="A19" s="12"/>
      <c r="B19" s="12"/>
      <c r="C19" s="12"/>
      <c r="D19" s="5"/>
      <c r="E19" s="6"/>
      <c r="F19" s="7"/>
      <c r="G19" s="21"/>
      <c r="H19" s="21"/>
      <c r="I19" s="21"/>
      <c r="J19" s="21"/>
      <c r="K19" s="21"/>
      <c r="L19" s="21"/>
    </row>
    <row r="20" spans="1:256" ht="15.6">
      <c r="A20" s="34" t="s">
        <v>5</v>
      </c>
      <c r="B20" s="3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256" ht="15.6">
      <c r="A21" s="44" t="s">
        <v>30</v>
      </c>
      <c r="B21" s="44"/>
      <c r="C21" s="44"/>
      <c r="D21" s="44"/>
      <c r="E21" s="21"/>
      <c r="F21" s="21"/>
      <c r="G21" s="6"/>
      <c r="H21" s="21"/>
      <c r="I21" s="22"/>
      <c r="J21" s="23"/>
      <c r="K21" s="9"/>
      <c r="L21" s="4"/>
    </row>
    <row r="22" spans="1:256" ht="21" customHeight="1">
      <c r="A22" s="54" t="s">
        <v>31</v>
      </c>
      <c r="B22" s="54"/>
      <c r="C22" s="4"/>
      <c r="D22" s="4"/>
      <c r="E22" s="4"/>
      <c r="F22" s="4"/>
      <c r="G22" s="4" t="s">
        <v>32</v>
      </c>
      <c r="H22" s="4"/>
      <c r="I22" s="4"/>
      <c r="J22" s="24"/>
      <c r="K22" s="4"/>
      <c r="L22" s="4"/>
    </row>
    <row r="23" spans="1:256" ht="24.6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256" ht="22.5" customHeight="1">
      <c r="A24" s="34"/>
      <c r="B24" s="3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256" ht="15.6">
      <c r="A25" s="41"/>
      <c r="B25" s="41"/>
      <c r="C25" s="41"/>
      <c r="D25" s="41"/>
      <c r="E25" s="4"/>
      <c r="F25" s="4"/>
      <c r="G25" s="4"/>
      <c r="H25" s="4"/>
      <c r="I25" s="4"/>
      <c r="J25" s="25"/>
      <c r="K25" s="9"/>
      <c r="L25" s="4"/>
    </row>
    <row r="26" spans="1:256" ht="15.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256" ht="17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25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32" spans="1:256" ht="27" customHeight="1"/>
    <row r="34" ht="66" customHeight="1"/>
  </sheetData>
  <mergeCells count="20">
    <mergeCell ref="A24:B24"/>
    <mergeCell ref="A25:D25"/>
    <mergeCell ref="H3:J3"/>
    <mergeCell ref="K3:L3"/>
    <mergeCell ref="A21:D21"/>
    <mergeCell ref="A11:L13"/>
    <mergeCell ref="B10:I10"/>
    <mergeCell ref="B14:B15"/>
    <mergeCell ref="C14:D14"/>
    <mergeCell ref="E14:E15"/>
    <mergeCell ref="B18:G18"/>
    <mergeCell ref="A22:B22"/>
    <mergeCell ref="I1:K1"/>
    <mergeCell ref="A20:B20"/>
    <mergeCell ref="A3:A4"/>
    <mergeCell ref="B3:B4"/>
    <mergeCell ref="C3:C4"/>
    <mergeCell ref="D3:D4"/>
    <mergeCell ref="E3:G3"/>
    <mergeCell ref="A2:L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к ГК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FZ44</cp:lastModifiedBy>
  <cp:lastPrinted>2026-08-24T10:25:28Z</cp:lastPrinted>
  <dcterms:created xsi:type="dcterms:W3CDTF">2014-01-15T18:15:09Z</dcterms:created>
  <dcterms:modified xsi:type="dcterms:W3CDTF">2026-08-31T14:00:38Z</dcterms:modified>
</cp:coreProperties>
</file>