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1 Закупки\ФЗ-44\44-ФЗ в 2026 году\ЕАТ 2026г\Радиатор отопления и смеситель для ВДКБ\"/>
    </mc:Choice>
  </mc:AlternateContent>
  <bookViews>
    <workbookView xWindow="0" yWindow="0" windowWidth="19155" windowHeight="10065"/>
  </bookViews>
  <sheets>
    <sheet name="просто НМЦК" sheetId="20" r:id="rId1"/>
  </sheets>
  <definedNames>
    <definedName name="RangeW">#REF!</definedName>
    <definedName name="_xlnm.Print_Area" localSheetId="0">'просто НМЦК'!$A$1:$K$47</definedName>
  </definedNames>
  <calcPr calcId="162913"/>
</workbook>
</file>

<file path=xl/calcChain.xml><?xml version="1.0" encoding="utf-8"?>
<calcChain xmlns="http://schemas.openxmlformats.org/spreadsheetml/2006/main">
  <c r="F10" i="20" l="1"/>
  <c r="F11" i="20"/>
  <c r="G10" i="20"/>
  <c r="G11" i="20"/>
  <c r="K10" i="20"/>
  <c r="K11" i="20"/>
  <c r="H10" i="20" l="1"/>
  <c r="H11" i="20"/>
  <c r="K12" i="20"/>
  <c r="K9" i="20"/>
  <c r="K8" i="20"/>
  <c r="K7" i="20"/>
  <c r="K6" i="20"/>
  <c r="G12" i="20" l="1"/>
  <c r="G9" i="20"/>
  <c r="G8" i="20"/>
  <c r="G7" i="20"/>
  <c r="G6" i="20"/>
  <c r="F12" i="20" l="1"/>
  <c r="F6" i="20"/>
  <c r="F7" i="20"/>
  <c r="F9" i="20"/>
  <c r="F8" i="20"/>
  <c r="H12" i="20" l="1"/>
  <c r="H7" i="20"/>
  <c r="H9" i="20"/>
  <c r="H6" i="20"/>
  <c r="H8" i="20"/>
  <c r="K13" i="20" l="1"/>
</calcChain>
</file>

<file path=xl/sharedStrings.xml><?xml version="1.0" encoding="utf-8"?>
<sst xmlns="http://schemas.openxmlformats.org/spreadsheetml/2006/main" count="42" uniqueCount="35">
  <si>
    <t>Обоснование начальной (максимальной) цены контракта</t>
  </si>
  <si>
    <t>№ п.п</t>
  </si>
  <si>
    <t>Наименование</t>
  </si>
  <si>
    <t>Средняя величина, руб.</t>
  </si>
  <si>
    <t>Коэффициент вариации %</t>
  </si>
  <si>
    <t>Ед. измерения</t>
  </si>
  <si>
    <t>Количество в единицах измерения</t>
  </si>
  <si>
    <t>Шт</t>
  </si>
  <si>
    <t>ИТОГО</t>
  </si>
  <si>
    <t>среднее квадратичное отклонение
  ( σ )</t>
  </si>
  <si>
    <t xml:space="preserve">В целях определения однородности совокупности значений выявленных цен, используемых в расчете НМЦК необходимо определить коэффициент вариации. </t>
  </si>
  <si>
    <t xml:space="preserve">Коэффициент вариации цены рассчитывается по следующей формуле:              </t>
  </si>
  <si>
    <t xml:space="preserve"> - коэффициент вариации;</t>
  </si>
  <si>
    <t xml:space="preserve"> - среднее квадратичное отклонение;</t>
  </si>
  <si>
    <t xml:space="preserve"> - цена товара, указанная в источнике с номером I;</t>
  </si>
  <si>
    <t xml:space="preserve"> - средняя арифметическая величина цены товара;</t>
  </si>
  <si>
    <t xml:space="preserve"> - количество значений, используемых в расчете.</t>
  </si>
  <si>
    <t>Коэффициент вариации составляет менее 33 %, совокупность цен признается однородной.</t>
  </si>
  <si>
    <t xml:space="preserve">  где:   </t>
  </si>
  <si>
    <t xml:space="preserve">В соответствии с частью 5 ст.22 Федерального закона от 05 апреля 2013 г. №44-ФЗ «О контрактной системе в сфере закупок товаров, работ, услуг для обеспечения государственных и муниципальных нужд», начальная (максимальная) цена контракта определена методом сопоставимых рыночных цен (анализа рынка в соответствии с Приказом Минэкономразвития России №567 от 02.10.2013 «Об утверждении методических рекомендации по применению методов определения (начальной) максимальной цены, цены контракта, заключаемого с единственным поставщиком (подрядчиком, исполнителем)».
Для определения начальной (максимальной) цены Контракта были использованы следующие ценовые предложения: 
</t>
  </si>
  <si>
    <t>Ценовое предложение 2 от 16.04.2026  № 41/МЛТ, руб.</t>
  </si>
  <si>
    <t>Ценовое предложение 3 от 16.04.2026 №22/ЛТ,   руб.</t>
  </si>
  <si>
    <t>Подготовил: старший специалист по закупкам Манукян К.С.</t>
  </si>
  <si>
    <t>Сумма в соответствии с min КП, руб.</t>
  </si>
  <si>
    <t>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закупки.</t>
  </si>
  <si>
    <t>Ценовое предложение 1 от 01.06.2026 № б/н,        руб.</t>
  </si>
  <si>
    <t>Радиатор биметалический</t>
  </si>
  <si>
    <t>Смеситель для мойки</t>
  </si>
  <si>
    <t xml:space="preserve">Муфта полипропиленовая комбинированная ду
25 с наружной резьбой 3/4"
</t>
  </si>
  <si>
    <t xml:space="preserve">Тройник полипропиленовый,
25 х20х25мм
</t>
  </si>
  <si>
    <t>Универсвльный  комплект 3/4"  для монтажа радиаторов биметалических</t>
  </si>
  <si>
    <t xml:space="preserve">Кран шаровый 3/4""Американка"  штуцер/ муфта, Ду 20.
</t>
  </si>
  <si>
    <t>На основании приведенных данных устанавливается следующая начальная (максимальная) цена контракта: 419 944.00 руб. (четыреста девятнадцать тысяч девятьсот сорок четыре рубля 00 копеек).</t>
  </si>
  <si>
    <t>04.06.2026 г.</t>
  </si>
  <si>
    <t>«Поставка сантехнических материалов»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</si>
</sst>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[$-419]General"/>
  </numFmts>
  <fonts count="3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1">
    <xf numFmtId="0" fontId="0" fillId="0" borderId="0"/>
    <xf numFmtId="0" fontId="1" fillId="0" borderId="0"/>
    <xf numFmtId="165" fontId="24" fillId="0" borderId="0" applyBorder="0" applyProtection="0"/>
    <xf numFmtId="0" fontId="3" fillId="0" borderId="0"/>
    <xf numFmtId="0" fontId="15" fillId="0" borderId="0"/>
    <xf numFmtId="0" fontId="15" fillId="0" borderId="0"/>
    <xf numFmtId="0" fontId="23" fillId="0" borderId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4" fillId="4" borderId="1" applyNumberFormat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25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26" fillId="0" borderId="0"/>
    <xf numFmtId="0" fontId="3" fillId="0" borderId="0"/>
    <xf numFmtId="0" fontId="15" fillId="0" borderId="0" applyFill="0"/>
    <xf numFmtId="0" fontId="26" fillId="0" borderId="0"/>
    <xf numFmtId="0" fontId="15" fillId="0" borderId="0"/>
    <xf numFmtId="0" fontId="1" fillId="0" borderId="0"/>
    <xf numFmtId="0" fontId="26" fillId="0" borderId="0"/>
    <xf numFmtId="0" fontId="15" fillId="0" borderId="0"/>
    <xf numFmtId="0" fontId="15" fillId="0" borderId="0"/>
    <xf numFmtId="0" fontId="26" fillId="0" borderId="0"/>
    <xf numFmtId="0" fontId="3" fillId="0" borderId="0"/>
    <xf numFmtId="0" fontId="27" fillId="0" borderId="0"/>
    <xf numFmtId="0" fontId="26" fillId="0" borderId="0"/>
    <xf numFmtId="0" fontId="3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4" borderId="8" applyNumberFormat="0" applyFont="0" applyAlignment="0" applyProtection="0"/>
    <xf numFmtId="0" fontId="1" fillId="14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4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</cellStyleXfs>
  <cellXfs count="50">
    <xf numFmtId="0" fontId="0" fillId="0" borderId="0" xfId="0"/>
    <xf numFmtId="0" fontId="21" fillId="0" borderId="0" xfId="0" applyFont="1"/>
    <xf numFmtId="0" fontId="21" fillId="0" borderId="0" xfId="0" applyFont="1" applyAlignment="1">
      <alignment vertical="top"/>
    </xf>
    <xf numFmtId="0" fontId="22" fillId="0" borderId="0" xfId="0" applyFont="1"/>
    <xf numFmtId="0" fontId="3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0" fillId="0" borderId="0" xfId="0" applyAlignment="1">
      <alignment wrapText="1"/>
    </xf>
    <xf numFmtId="0" fontId="30" fillId="0" borderId="0" xfId="0" applyFont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1" fillId="16" borderId="0" xfId="0" applyFont="1" applyFill="1" applyAlignment="1">
      <alignment vertical="center" wrapText="1"/>
    </xf>
    <xf numFmtId="0" fontId="31" fillId="16" borderId="10" xfId="0" applyFont="1" applyFill="1" applyBorder="1" applyAlignment="1">
      <alignment horizontal="center" vertical="center"/>
    </xf>
    <xf numFmtId="4" fontId="31" fillId="0" borderId="15" xfId="0" applyNumberFormat="1" applyFont="1" applyBorder="1" applyAlignment="1">
      <alignment horizontal="center" vertical="center"/>
    </xf>
    <xf numFmtId="0" fontId="28" fillId="0" borderId="0" xfId="0" applyFont="1"/>
    <xf numFmtId="4" fontId="31" fillId="16" borderId="22" xfId="0" applyNumberFormat="1" applyFont="1" applyFill="1" applyBorder="1" applyAlignment="1">
      <alignment horizontal="center" vertical="center"/>
    </xf>
    <xf numFmtId="2" fontId="31" fillId="15" borderId="10" xfId="0" applyNumberFormat="1" applyFont="1" applyFill="1" applyBorder="1" applyAlignment="1">
      <alignment horizontal="center" vertical="center"/>
    </xf>
    <xf numFmtId="0" fontId="28" fillId="0" borderId="23" xfId="0" applyFon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center" vertical="center"/>
    </xf>
    <xf numFmtId="4" fontId="31" fillId="16" borderId="25" xfId="0" applyNumberFormat="1" applyFont="1" applyFill="1" applyBorder="1" applyAlignment="1">
      <alignment horizontal="center" vertical="center"/>
    </xf>
    <xf numFmtId="2" fontId="31" fillId="15" borderId="12" xfId="0" applyNumberFormat="1" applyFont="1" applyFill="1" applyBorder="1" applyAlignment="1">
      <alignment horizontal="center" vertical="center"/>
    </xf>
    <xf numFmtId="0" fontId="31" fillId="16" borderId="12" xfId="0" applyFont="1" applyFill="1" applyBorder="1" applyAlignment="1">
      <alignment horizontal="center" vertical="center"/>
    </xf>
    <xf numFmtId="4" fontId="31" fillId="0" borderId="13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4" fontId="31" fillId="0" borderId="25" xfId="0" applyNumberFormat="1" applyFont="1" applyBorder="1" applyAlignment="1">
      <alignment horizontal="center" vertical="center"/>
    </xf>
    <xf numFmtId="4" fontId="31" fillId="0" borderId="22" xfId="0" applyNumberFormat="1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4" fontId="31" fillId="0" borderId="30" xfId="0" applyNumberFormat="1" applyFont="1" applyBorder="1" applyAlignment="1">
      <alignment horizontal="center" vertical="center"/>
    </xf>
    <xf numFmtId="4" fontId="31" fillId="0" borderId="31" xfId="0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Fill="1" applyAlignment="1">
      <alignment wrapText="1"/>
    </xf>
    <xf numFmtId="0" fontId="28" fillId="0" borderId="17" xfId="0" applyFont="1" applyBorder="1" applyAlignment="1">
      <alignment horizontal="center" vertical="center" wrapText="1"/>
    </xf>
    <xf numFmtId="0" fontId="29" fillId="16" borderId="0" xfId="0" applyFont="1" applyFill="1" applyAlignment="1">
      <alignment horizontal="center" vertical="center"/>
    </xf>
    <xf numFmtId="0" fontId="21" fillId="16" borderId="0" xfId="0" applyFont="1" applyFill="1" applyAlignment="1">
      <alignment horizontal="left" vertical="center" wrapText="1"/>
    </xf>
    <xf numFmtId="0" fontId="22" fillId="16" borderId="0" xfId="0" applyFont="1" applyFill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4" fontId="31" fillId="15" borderId="12" xfId="0" applyNumberFormat="1" applyFont="1" applyFill="1" applyBorder="1" applyAlignment="1">
      <alignment horizontal="center" vertical="center"/>
    </xf>
    <xf numFmtId="4" fontId="31" fillId="15" borderId="27" xfId="0" applyNumberFormat="1" applyFont="1" applyFill="1" applyBorder="1" applyAlignment="1">
      <alignment horizontal="center" vertical="center"/>
    </xf>
    <xf numFmtId="4" fontId="31" fillId="15" borderId="10" xfId="0" applyNumberFormat="1" applyFont="1" applyFill="1" applyBorder="1" applyAlignment="1">
      <alignment horizontal="center" vertical="center"/>
    </xf>
    <xf numFmtId="4" fontId="31" fillId="15" borderId="28" xfId="0" applyNumberFormat="1" applyFont="1" applyFill="1" applyBorder="1" applyAlignment="1">
      <alignment horizontal="center" vertical="center"/>
    </xf>
  </cellXfs>
  <cellStyles count="71">
    <cellStyle name="Excel Built-in Normal" xfId="1"/>
    <cellStyle name="Excel Built-in Normal 2" xfId="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"/>
    <cellStyle name="Normal 2" xfId="4"/>
    <cellStyle name="Normal 3" xfId="5"/>
    <cellStyle name="Style 1" xfId="6"/>
    <cellStyle name="Акцент1" xfId="7" builtinId="29" customBuiltin="1"/>
    <cellStyle name="Акцент1 2" xfId="8"/>
    <cellStyle name="Акцент2" xfId="9" builtinId="33" customBuiltin="1"/>
    <cellStyle name="Акцент2 2" xfId="10"/>
    <cellStyle name="Акцент3" xfId="11" builtinId="37" customBuiltin="1"/>
    <cellStyle name="Акцент3 2" xfId="12"/>
    <cellStyle name="Акцент4" xfId="13" builtinId="41" customBuiltin="1"/>
    <cellStyle name="Акцент4 2" xfId="14"/>
    <cellStyle name="Акцент5" xfId="15" builtinId="45" customBuiltin="1"/>
    <cellStyle name="Акцент5 2" xfId="16"/>
    <cellStyle name="Акцент6" xfId="17" builtinId="49" customBuiltin="1"/>
    <cellStyle name="Акцент6 2" xfId="18"/>
    <cellStyle name="Ввод " xfId="19" builtinId="20" customBuiltin="1"/>
    <cellStyle name="Ввод  2" xfId="20"/>
    <cellStyle name="Вывод" xfId="21" builtinId="21" customBuiltin="1"/>
    <cellStyle name="Вывод 2" xfId="22"/>
    <cellStyle name="Вычисление" xfId="23" builtinId="22" customBuiltin="1"/>
    <cellStyle name="Вычисление 2" xfId="24"/>
    <cellStyle name="Гиперссылка 2" xfId="25"/>
    <cellStyle name="Заголовок 1" xfId="26" builtinId="16" customBuiltin="1"/>
    <cellStyle name="Заголовок 1 2" xfId="27"/>
    <cellStyle name="Заголовок 2" xfId="28" builtinId="17" customBuiltin="1"/>
    <cellStyle name="Заголовок 2 2" xfId="29"/>
    <cellStyle name="Заголовок 3" xfId="30" builtinId="18" customBuiltin="1"/>
    <cellStyle name="Заголовок 3 2" xfId="31"/>
    <cellStyle name="Заголовок 4" xfId="32" builtinId="19" customBuiltin="1"/>
    <cellStyle name="Заголовок 4 2" xfId="33"/>
    <cellStyle name="Итог" xfId="34" builtinId="25" customBuiltin="1"/>
    <cellStyle name="Итог 2" xfId="35"/>
    <cellStyle name="Контрольная ячейка" xfId="36" builtinId="23" customBuiltin="1"/>
    <cellStyle name="Контрольная ячейка 2" xfId="37"/>
    <cellStyle name="Название" xfId="38" builtinId="15" customBuiltin="1"/>
    <cellStyle name="Название 2" xfId="39"/>
    <cellStyle name="Нейтральный" xfId="40" builtinId="28" customBuiltin="1"/>
    <cellStyle name="Нейтральный 2" xfId="41"/>
    <cellStyle name="Обычный" xfId="0" builtinId="0"/>
    <cellStyle name="Обычный 2" xfId="42"/>
    <cellStyle name="Обычный 2 2" xfId="43"/>
    <cellStyle name="Обычный 2 3" xfId="44"/>
    <cellStyle name="Обычный 3" xfId="45"/>
    <cellStyle name="Обычный 3 2" xfId="46"/>
    <cellStyle name="Обычный 4" xfId="47"/>
    <cellStyle name="Обычный 4 2" xfId="48"/>
    <cellStyle name="Обычный 4 3" xfId="49"/>
    <cellStyle name="Обычный 5" xfId="50"/>
    <cellStyle name="Обычный 6" xfId="51"/>
    <cellStyle name="Обычный 6 2" xfId="52"/>
    <cellStyle name="Обычный 7" xfId="53"/>
    <cellStyle name="Обычный 8" xfId="54"/>
    <cellStyle name="Обычный 9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Стиль 1" xfId="64"/>
    <cellStyle name="Текст предупреждения" xfId="65" builtinId="11" customBuiltin="1"/>
    <cellStyle name="Текст предупреждения 2" xfId="66"/>
    <cellStyle name="Финансовый 2" xfId="67"/>
    <cellStyle name="Финансовый 3" xfId="68"/>
    <cellStyle name="Хороший" xfId="69" builtinId="26" customBuiltin="1"/>
    <cellStyle name="Хороший 2" xfId="70"/>
  </cellStyles>
  <dxfs count="1">
    <dxf>
      <fill>
        <patternFill>
          <bgColor rgb="FFFFF575"/>
        </patternFill>
      </fill>
    </dxf>
  </dxfs>
  <tableStyles count="0" defaultTableStyle="TableStyleMedium9" defaultPivotStyle="PivotStyleLight16"/>
  <colors>
    <mruColors>
      <color rgb="FFFFF575"/>
      <color rgb="FFFFE9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http://www.1gl.ru/system/content/feature/image/2633956/" TargetMode="External"/><Relationship Id="rId3" Type="http://schemas.openxmlformats.org/officeDocument/2006/relationships/image" Target="../media/image2.gif"/><Relationship Id="rId7" Type="http://schemas.openxmlformats.org/officeDocument/2006/relationships/image" Target="../media/image4.gif"/><Relationship Id="rId12" Type="http://schemas.openxmlformats.org/officeDocument/2006/relationships/image" Target="http://www.1gl.ru/system/content/feature/image/591802/" TargetMode="External"/><Relationship Id="rId2" Type="http://schemas.openxmlformats.org/officeDocument/2006/relationships/image" Target="http://www.1gl.ru/system/content/feature/image/2633953/" TargetMode="External"/><Relationship Id="rId1" Type="http://schemas.openxmlformats.org/officeDocument/2006/relationships/image" Target="../media/image1.gif"/><Relationship Id="rId6" Type="http://schemas.openxmlformats.org/officeDocument/2006/relationships/image" Target="http://www.1gl.ru/system/content/feature/image/2633955/" TargetMode="External"/><Relationship Id="rId11" Type="http://schemas.openxmlformats.org/officeDocument/2006/relationships/image" Target="../media/image6.gif"/><Relationship Id="rId5" Type="http://schemas.openxmlformats.org/officeDocument/2006/relationships/image" Target="../media/image3.gif"/><Relationship Id="rId10" Type="http://schemas.openxmlformats.org/officeDocument/2006/relationships/image" Target="http://www.1gl.ru/system/content/feature/image/591798/" TargetMode="External"/><Relationship Id="rId4" Type="http://schemas.openxmlformats.org/officeDocument/2006/relationships/image" Target="http://www.1gl.ru/system/content/feature/image/2633954/" TargetMode="External"/><Relationship Id="rId9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105103</xdr:colOff>
      <xdr:row>16</xdr:row>
      <xdr:rowOff>19707</xdr:rowOff>
    </xdr:from>
    <xdr:to>
      <xdr:col>1</xdr:col>
      <xdr:colOff>819478</xdr:colOff>
      <xdr:row>16</xdr:row>
      <xdr:rowOff>512379</xdr:rowOff>
    </xdr:to>
    <xdr:pic>
      <xdr:nvPicPr>
        <xdr:cNvPr id="2" name="Рисунок 1" descr="http://www.1gl.ru/system/content/feature/image/2633953/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3" y="6680638"/>
          <a:ext cx="1009978" cy="49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19</xdr:row>
      <xdr:rowOff>9525</xdr:rowOff>
    </xdr:from>
    <xdr:to>
      <xdr:col>1</xdr:col>
      <xdr:colOff>1538654</xdr:colOff>
      <xdr:row>19</xdr:row>
      <xdr:rowOff>523875</xdr:rowOff>
    </xdr:to>
    <xdr:pic>
      <xdr:nvPicPr>
        <xdr:cNvPr id="4" name="Рисунок 3" descr="http://www.1gl.ru/system/content/feature/image/2633954/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409717"/>
          <a:ext cx="181268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124811</xdr:colOff>
      <xdr:row>19</xdr:row>
      <xdr:rowOff>538656</xdr:rowOff>
    </xdr:from>
    <xdr:to>
      <xdr:col>1</xdr:col>
      <xdr:colOff>10183</xdr:colOff>
      <xdr:row>21</xdr:row>
      <xdr:rowOff>3942</xdr:rowOff>
    </xdr:to>
    <xdr:pic>
      <xdr:nvPicPr>
        <xdr:cNvPr id="8" name="Рисунок 7" descr="http://www.1gl.ru/system/content/feature/image/2633955/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1" y="7790794"/>
          <a:ext cx="180975" cy="27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111673</xdr:colOff>
      <xdr:row>21</xdr:row>
      <xdr:rowOff>32845</xdr:rowOff>
    </xdr:from>
    <xdr:to>
      <xdr:col>0</xdr:col>
      <xdr:colOff>292648</xdr:colOff>
      <xdr:row>22</xdr:row>
      <xdr:rowOff>16751</xdr:rowOff>
    </xdr:to>
    <xdr:pic>
      <xdr:nvPicPr>
        <xdr:cNvPr id="9" name="Рисунок 8" descr="http://www.1gl.ru/system/content/feature/image/2633956/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3" y="8092966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118242</xdr:colOff>
      <xdr:row>22</xdr:row>
      <xdr:rowOff>32845</xdr:rowOff>
    </xdr:from>
    <xdr:to>
      <xdr:col>1</xdr:col>
      <xdr:colOff>3614</xdr:colOff>
      <xdr:row>24</xdr:row>
      <xdr:rowOff>16751</xdr:rowOff>
    </xdr:to>
    <xdr:pic>
      <xdr:nvPicPr>
        <xdr:cNvPr id="10" name="Рисунок 9" descr="http://www.1gl.ru/system/content/feature/image/591798/"/>
        <xdr:cNvPicPr>
          <a:picLocks noChangeAspect="1" noChangeArrowheads="1"/>
        </xdr:cNvPicPr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42" y="8290035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111672</xdr:colOff>
      <xdr:row>18</xdr:row>
      <xdr:rowOff>13138</xdr:rowOff>
    </xdr:from>
    <xdr:to>
      <xdr:col>0</xdr:col>
      <xdr:colOff>292647</xdr:colOff>
      <xdr:row>18</xdr:row>
      <xdr:rowOff>194113</xdr:rowOff>
    </xdr:to>
    <xdr:pic>
      <xdr:nvPicPr>
        <xdr:cNvPr id="11" name="Рисунок 10" descr="http://www.1gl.ru/system/content/feature/image/591802/"/>
        <xdr:cNvPicPr>
          <a:picLocks noChangeAspect="1" noChangeArrowheads="1"/>
        </xdr:cNvPicPr>
      </xdr:nvPicPr>
      <xdr:blipFill>
        <a:blip xmlns:r="http://schemas.openxmlformats.org/officeDocument/2006/relationships" r:embed="rId11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7422931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130" zoomScaleNormal="130" zoomScaleSheetLayoutView="100" workbookViewId="0">
      <selection activeCell="C2" sqref="C2:I2"/>
    </sheetView>
  </sheetViews>
  <sheetFormatPr defaultRowHeight="12.75" x14ac:dyDescent="0.2"/>
  <cols>
    <col min="1" max="1" width="4.42578125" customWidth="1"/>
    <col min="2" max="2" width="23.85546875" customWidth="1"/>
    <col min="3" max="3" width="9.7109375" customWidth="1"/>
    <col min="4" max="5" width="11.140625" customWidth="1"/>
    <col min="10" max="10" width="7.85546875" customWidth="1"/>
    <col min="11" max="11" width="13.5703125" customWidth="1"/>
  </cols>
  <sheetData>
    <row r="1" spans="1:11" s="1" customFormat="1" ht="15.75" x14ac:dyDescent="0.25">
      <c r="D1" s="3" t="s">
        <v>0</v>
      </c>
    </row>
    <row r="2" spans="1:11" s="1" customFormat="1" ht="15.75" x14ac:dyDescent="0.25">
      <c r="C2" s="37" t="s">
        <v>34</v>
      </c>
      <c r="D2" s="37"/>
      <c r="E2" s="37"/>
      <c r="F2" s="37"/>
      <c r="G2" s="37"/>
      <c r="H2" s="37"/>
      <c r="I2" s="37"/>
    </row>
    <row r="3" spans="1:11" s="2" customFormat="1" ht="129" customHeight="1" thickBot="1" x14ac:dyDescent="0.25">
      <c r="A3" s="43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1" customFormat="1" ht="16.5" hidden="1" thickBot="1" x14ac:dyDescent="0.3"/>
    <row r="5" spans="1:11" s="13" customFormat="1" ht="77.25" thickBot="1" x14ac:dyDescent="0.25">
      <c r="A5" s="16" t="s">
        <v>1</v>
      </c>
      <c r="B5" s="31" t="s">
        <v>2</v>
      </c>
      <c r="C5" s="22" t="s">
        <v>25</v>
      </c>
      <c r="D5" s="23" t="s">
        <v>20</v>
      </c>
      <c r="E5" s="27" t="s">
        <v>21</v>
      </c>
      <c r="F5" s="28" t="s">
        <v>3</v>
      </c>
      <c r="G5" s="24" t="s">
        <v>9</v>
      </c>
      <c r="H5" s="23" t="s">
        <v>4</v>
      </c>
      <c r="I5" s="23" t="s">
        <v>5</v>
      </c>
      <c r="J5" s="23" t="s">
        <v>6</v>
      </c>
      <c r="K5" s="36" t="s">
        <v>23</v>
      </c>
    </row>
    <row r="6" spans="1:11" s="1" customFormat="1" ht="15.75" x14ac:dyDescent="0.25">
      <c r="A6" s="32">
        <v>1</v>
      </c>
      <c r="B6" s="33" t="s">
        <v>26</v>
      </c>
      <c r="C6" s="18">
        <v>9300</v>
      </c>
      <c r="D6" s="46">
        <v>9486</v>
      </c>
      <c r="E6" s="47">
        <v>9765</v>
      </c>
      <c r="F6" s="29">
        <f t="shared" ref="F6:F7" si="0">ROUND(SUM(C6:E6)/COUNT(C6:E6), 2)</f>
        <v>9517</v>
      </c>
      <c r="G6" s="25">
        <f>_xlfn.STDEV.S(C6:E6)</f>
        <v>234.04486749339324</v>
      </c>
      <c r="H6" s="19">
        <f t="shared" ref="H6:H7" si="1">(G6/F6)*100</f>
        <v>2.4592294577429152</v>
      </c>
      <c r="I6" s="20" t="s">
        <v>7</v>
      </c>
      <c r="J6" s="20">
        <v>13</v>
      </c>
      <c r="K6" s="21">
        <f>C6*J6</f>
        <v>120900</v>
      </c>
    </row>
    <row r="7" spans="1:11" s="1" customFormat="1" ht="15.75" x14ac:dyDescent="0.25">
      <c r="A7" s="9">
        <v>2</v>
      </c>
      <c r="B7" s="34" t="s">
        <v>26</v>
      </c>
      <c r="C7" s="14">
        <v>9200</v>
      </c>
      <c r="D7" s="48">
        <v>9384</v>
      </c>
      <c r="E7" s="49">
        <v>9660</v>
      </c>
      <c r="F7" s="30">
        <f t="shared" si="0"/>
        <v>9414.67</v>
      </c>
      <c r="G7" s="26">
        <f t="shared" ref="G7:G12" si="2">_xlfn.STDEV.S(C7:E7)</f>
        <v>231.52825601496966</v>
      </c>
      <c r="H7" s="15">
        <f t="shared" si="1"/>
        <v>2.459228587034592</v>
      </c>
      <c r="I7" s="11" t="s">
        <v>7</v>
      </c>
      <c r="J7" s="11">
        <v>9</v>
      </c>
      <c r="K7" s="12">
        <f>C7*J7</f>
        <v>82800</v>
      </c>
    </row>
    <row r="8" spans="1:11" s="1" customFormat="1" ht="15.75" x14ac:dyDescent="0.25">
      <c r="A8" s="9">
        <v>3</v>
      </c>
      <c r="B8" s="34" t="s">
        <v>27</v>
      </c>
      <c r="C8" s="14">
        <v>5300</v>
      </c>
      <c r="D8" s="48">
        <v>5406</v>
      </c>
      <c r="E8" s="49">
        <v>5565</v>
      </c>
      <c r="F8" s="30">
        <f>ROUND(SUM(C8:E8)/COUNT(C8:E8), 2)</f>
        <v>5423.67</v>
      </c>
      <c r="G8" s="26">
        <f t="shared" si="2"/>
        <v>133.38040835644992</v>
      </c>
      <c r="H8" s="15">
        <f t="shared" ref="H8:H11" si="3">(G8/F8)*100</f>
        <v>2.4592279463250883</v>
      </c>
      <c r="I8" s="11" t="s">
        <v>7</v>
      </c>
      <c r="J8" s="11">
        <v>30</v>
      </c>
      <c r="K8" s="12">
        <f>C8*J8</f>
        <v>159000</v>
      </c>
    </row>
    <row r="9" spans="1:11" s="1" customFormat="1" ht="48" x14ac:dyDescent="0.25">
      <c r="A9" s="9">
        <v>4</v>
      </c>
      <c r="B9" s="34" t="s">
        <v>28</v>
      </c>
      <c r="C9" s="14">
        <v>160</v>
      </c>
      <c r="D9" s="48">
        <v>163.19999999999999</v>
      </c>
      <c r="E9" s="49">
        <v>168</v>
      </c>
      <c r="F9" s="30">
        <f t="shared" ref="F9:F11" si="4">ROUND(SUM(C9:E9)/COUNT(C9:E9), 2)</f>
        <v>163.72999999999999</v>
      </c>
      <c r="G9" s="26">
        <f t="shared" si="2"/>
        <v>4.0265783654777341</v>
      </c>
      <c r="H9" s="15">
        <f t="shared" si="3"/>
        <v>2.4592795245084802</v>
      </c>
      <c r="I9" s="11" t="s">
        <v>7</v>
      </c>
      <c r="J9" s="11">
        <v>44</v>
      </c>
      <c r="K9" s="12">
        <f>C9*J9</f>
        <v>7040</v>
      </c>
    </row>
    <row r="10" spans="1:11" s="1" customFormat="1" ht="36" x14ac:dyDescent="0.25">
      <c r="A10" s="9">
        <v>5</v>
      </c>
      <c r="B10" s="34" t="s">
        <v>29</v>
      </c>
      <c r="C10" s="14">
        <v>16</v>
      </c>
      <c r="D10" s="48">
        <v>16.3</v>
      </c>
      <c r="E10" s="49">
        <v>16.8</v>
      </c>
      <c r="F10" s="30">
        <f t="shared" si="4"/>
        <v>16.37</v>
      </c>
      <c r="G10" s="26">
        <f t="shared" si="2"/>
        <v>0.40414518843273839</v>
      </c>
      <c r="H10" s="15">
        <f t="shared" si="3"/>
        <v>2.4688160564003567</v>
      </c>
      <c r="I10" s="11" t="s">
        <v>7</v>
      </c>
      <c r="J10" s="11">
        <v>44</v>
      </c>
      <c r="K10" s="12">
        <f t="shared" ref="K10:K11" si="5">C10*J10</f>
        <v>704</v>
      </c>
    </row>
    <row r="11" spans="1:11" s="1" customFormat="1" ht="36" x14ac:dyDescent="0.25">
      <c r="A11" s="9">
        <v>6</v>
      </c>
      <c r="B11" s="34" t="s">
        <v>30</v>
      </c>
      <c r="C11" s="14">
        <v>690</v>
      </c>
      <c r="D11" s="48">
        <v>703.8</v>
      </c>
      <c r="E11" s="49">
        <v>724.5</v>
      </c>
      <c r="F11" s="30">
        <f t="shared" si="4"/>
        <v>706.1</v>
      </c>
      <c r="G11" s="26">
        <f t="shared" si="2"/>
        <v>17.364619201122728</v>
      </c>
      <c r="H11" s="15">
        <f t="shared" si="3"/>
        <v>2.4592294577429157</v>
      </c>
      <c r="I11" s="11" t="s">
        <v>7</v>
      </c>
      <c r="J11" s="11">
        <v>22</v>
      </c>
      <c r="K11" s="12">
        <f t="shared" si="5"/>
        <v>15180</v>
      </c>
    </row>
    <row r="12" spans="1:11" s="1" customFormat="1" ht="60" x14ac:dyDescent="0.25">
      <c r="A12" s="9">
        <v>7</v>
      </c>
      <c r="B12" s="34" t="s">
        <v>31</v>
      </c>
      <c r="C12" s="14">
        <v>780</v>
      </c>
      <c r="D12" s="48">
        <v>795.6</v>
      </c>
      <c r="E12" s="49">
        <v>819</v>
      </c>
      <c r="F12" s="30">
        <f t="shared" ref="F12" si="6">ROUND(SUM(C12:E12)/COUNT(C12:E12), 2)</f>
        <v>798.2</v>
      </c>
      <c r="G12" s="26">
        <f t="shared" si="2"/>
        <v>19.629569531703947</v>
      </c>
      <c r="H12" s="15">
        <f>(G12/F12)*100</f>
        <v>2.4592294577429148</v>
      </c>
      <c r="I12" s="11" t="s">
        <v>7</v>
      </c>
      <c r="J12" s="11">
        <v>44</v>
      </c>
      <c r="K12" s="12">
        <f>C12*J12</f>
        <v>34320</v>
      </c>
    </row>
    <row r="13" spans="1:11" s="1" customFormat="1" ht="16.5" thickBot="1" x14ac:dyDescent="0.3">
      <c r="A13" s="41" t="s">
        <v>8</v>
      </c>
      <c r="B13" s="42"/>
      <c r="C13" s="42"/>
      <c r="D13" s="42"/>
      <c r="E13" s="42"/>
      <c r="F13" s="42"/>
      <c r="G13" s="42"/>
      <c r="H13" s="42"/>
      <c r="I13" s="42"/>
      <c r="J13" s="42"/>
      <c r="K13" s="17">
        <f>SUM(K6:K12)</f>
        <v>419944</v>
      </c>
    </row>
    <row r="14" spans="1:11" s="1" customFormat="1" ht="15.75" x14ac:dyDescent="0.25"/>
    <row r="15" spans="1:11" s="1" customFormat="1" ht="34.5" customHeight="1" x14ac:dyDescent="0.25">
      <c r="A15" s="40" t="s">
        <v>10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s="1" customFormat="1" ht="15.75" x14ac:dyDescent="0.25">
      <c r="A16" s="4" t="s">
        <v>11</v>
      </c>
    </row>
    <row r="17" spans="1:11" s="1" customFormat="1" ht="43.5" customHeight="1" x14ac:dyDescent="0.25">
      <c r="A17" s="4"/>
    </row>
    <row r="18" spans="1:11" s="1" customFormat="1" ht="15.75" x14ac:dyDescent="0.25">
      <c r="A18" s="4" t="s">
        <v>18</v>
      </c>
    </row>
    <row r="19" spans="1:11" s="1" customFormat="1" ht="15.75" x14ac:dyDescent="0.25">
      <c r="A19" s="4"/>
      <c r="B19" s="4" t="s">
        <v>12</v>
      </c>
    </row>
    <row r="20" spans="1:11" s="1" customFormat="1" ht="48" customHeight="1" x14ac:dyDescent="0.25">
      <c r="A20" s="4"/>
      <c r="C20" s="4" t="s">
        <v>13</v>
      </c>
    </row>
    <row r="21" spans="1:11" s="1" customFormat="1" ht="15.75" x14ac:dyDescent="0.25">
      <c r="A21" s="4"/>
      <c r="B21" s="4" t="s">
        <v>14</v>
      </c>
      <c r="C21" s="4"/>
    </row>
    <row r="22" spans="1:11" s="1" customFormat="1" ht="15.75" x14ac:dyDescent="0.25">
      <c r="A22" s="4"/>
      <c r="B22" s="4" t="s">
        <v>15</v>
      </c>
      <c r="C22" s="4"/>
    </row>
    <row r="23" spans="1:11" s="1" customFormat="1" ht="15.75" x14ac:dyDescent="0.25">
      <c r="A23" s="4"/>
      <c r="B23" s="4" t="s">
        <v>16</v>
      </c>
      <c r="C23" s="4"/>
    </row>
    <row r="24" spans="1:11" s="1" customFormat="1" ht="15.75" x14ac:dyDescent="0.25">
      <c r="A24" s="4"/>
      <c r="B24" s="4"/>
      <c r="C24" s="4"/>
    </row>
    <row r="25" spans="1:11" s="1" customFormat="1" ht="15.75" x14ac:dyDescent="0.25">
      <c r="A25" s="4"/>
      <c r="B25" s="45" t="s">
        <v>17</v>
      </c>
      <c r="C25" s="45"/>
      <c r="D25" s="45"/>
      <c r="E25" s="45"/>
      <c r="F25" s="45"/>
      <c r="G25" s="45"/>
      <c r="H25" s="45"/>
      <c r="I25" s="45"/>
      <c r="J25" s="45"/>
      <c r="K25" s="45"/>
    </row>
    <row r="26" spans="1:11" s="1" customFormat="1" ht="48" customHeight="1" x14ac:dyDescent="0.25">
      <c r="A26" s="8"/>
      <c r="B26" s="40" t="s">
        <v>24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1:11" s="1" customFormat="1" ht="34.5" customHeight="1" x14ac:dyDescent="0.25">
      <c r="B27" s="39" t="s">
        <v>32</v>
      </c>
      <c r="C27" s="39"/>
      <c r="D27" s="39"/>
      <c r="E27" s="39"/>
      <c r="F27" s="39"/>
      <c r="G27" s="39"/>
      <c r="H27" s="39"/>
      <c r="I27" s="39"/>
      <c r="J27" s="39"/>
      <c r="K27" s="39"/>
    </row>
    <row r="28" spans="1:11" s="1" customFormat="1" ht="15.75" customHeight="1" x14ac:dyDescent="0.25">
      <c r="A28" s="5"/>
      <c r="B28" s="38" t="s">
        <v>22</v>
      </c>
      <c r="C28" s="38"/>
      <c r="D28" s="38"/>
      <c r="E28" s="38"/>
      <c r="F28" s="38"/>
      <c r="G28" s="38"/>
      <c r="H28" s="38"/>
      <c r="I28" s="38"/>
      <c r="J28" s="38"/>
      <c r="K28" s="5"/>
    </row>
    <row r="29" spans="1:11" s="1" customFormat="1" ht="15.75" x14ac:dyDescent="0.25">
      <c r="B29" s="10" t="s">
        <v>33</v>
      </c>
      <c r="C29" s="35"/>
      <c r="D29" s="35"/>
      <c r="E29" s="35"/>
      <c r="F29" s="35"/>
      <c r="G29" s="35"/>
      <c r="H29" s="35"/>
      <c r="I29" s="35"/>
      <c r="J29" s="35"/>
      <c r="K29" s="6"/>
    </row>
    <row r="30" spans="1:11" s="1" customFormat="1" ht="15.75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9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"/>
    <row r="36" spans="1:11" hidden="1" x14ac:dyDescent="0.2"/>
    <row r="37" spans="1:11" hidden="1" x14ac:dyDescent="0.2"/>
    <row r="38" spans="1:11" hidden="1" x14ac:dyDescent="0.2"/>
    <row r="39" spans="1:11" hidden="1" x14ac:dyDescent="0.2"/>
    <row r="40" spans="1:11" hidden="1" x14ac:dyDescent="0.2"/>
    <row r="41" spans="1:11" hidden="1" x14ac:dyDescent="0.2"/>
    <row r="42" spans="1:11" hidden="1" x14ac:dyDescent="0.2"/>
    <row r="43" spans="1:11" hidden="1" x14ac:dyDescent="0.2"/>
    <row r="44" spans="1:11" hidden="1" x14ac:dyDescent="0.2"/>
    <row r="45" spans="1:11" hidden="1" x14ac:dyDescent="0.2"/>
    <row r="46" spans="1:11" hidden="1" x14ac:dyDescent="0.2"/>
    <row r="47" spans="1:11" hidden="1" x14ac:dyDescent="0.2"/>
  </sheetData>
  <mergeCells count="8">
    <mergeCell ref="C2:I2"/>
    <mergeCell ref="B28:J28"/>
    <mergeCell ref="B27:K27"/>
    <mergeCell ref="B26:K26"/>
    <mergeCell ref="A13:J13"/>
    <mergeCell ref="A3:K3"/>
    <mergeCell ref="A15:K15"/>
    <mergeCell ref="B25:K25"/>
  </mergeCells>
  <conditionalFormatting sqref="H6:H12">
    <cfRule type="cellIs" dxfId="0" priority="1" operator="greaterThanOrEqual">
      <formula>33</formula>
    </cfRule>
  </conditionalFormatting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просто НМЦК</vt:lpstr>
      <vt:lpstr>'просто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Специалист отдела закупок</cp:lastModifiedBy>
  <cp:lastPrinted>2024-04-02T08:20:13Z</cp:lastPrinted>
  <dcterms:created xsi:type="dcterms:W3CDTF">1996-10-08T23:32:33Z</dcterms:created>
  <dcterms:modified xsi:type="dcterms:W3CDTF">2026-06-04T11:14:45Z</dcterms:modified>
</cp:coreProperties>
</file>