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9.99.254\share\Отдел закупок\!Закупки подготовка\2026\244 Прочая закупка товаров, работ и услуг\ЕАТ Уничтожитель документов\"/>
    </mc:Choice>
  </mc:AlternateContent>
  <xr:revisionPtr revIDLastSave="0" documentId="13_ncr:1_{A2A70BE5-44E8-4EF7-8D69-F5D943CB2D6D}" xr6:coauthVersionLast="47" xr6:coauthVersionMax="47" xr10:uidLastSave="{00000000-0000-0000-0000-000000000000}"/>
  <bookViews>
    <workbookView xWindow="-120" yWindow="-120" windowWidth="29040" windowHeight="15720" xr2:uid="{25362952-FCA5-470D-903A-977739C1A611}"/>
  </bookViews>
  <sheets>
    <sheet name="Дез" sheetId="1" r:id="rId1"/>
  </sheets>
  <definedNames>
    <definedName name="__xlnm.Print_Area_1" localSheetId="0">Дез!$A$1:$S$5</definedName>
    <definedName name="_xlnm._FilterDatabase" localSheetId="0" hidden="1">Дез!#REF!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" l="1"/>
  <c r="N11" i="1" s="1"/>
  <c r="O11" i="1" s="1"/>
  <c r="P11" i="1"/>
  <c r="Q11" i="1" s="1"/>
  <c r="R11" i="1" s="1"/>
  <c r="P10" i="1"/>
  <c r="Q10" i="1" s="1"/>
  <c r="R10" i="1" s="1"/>
  <c r="M10" i="1"/>
  <c r="N10" i="1" s="1"/>
  <c r="O10" i="1" s="1"/>
  <c r="S17" i="1"/>
  <c r="S11" i="1" l="1"/>
  <c r="S10" i="1"/>
  <c r="D5" i="1" l="1"/>
</calcChain>
</file>

<file path=xl/sharedStrings.xml><?xml version="1.0" encoding="utf-8"?>
<sst xmlns="http://schemas.openxmlformats.org/spreadsheetml/2006/main" count="47" uniqueCount="40">
  <si>
    <t>Н(М)ЦК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</si>
  <si>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</si>
  <si>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</si>
  <si>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</si>
  <si>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</si>
  <si>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 xml:space="preserve">Номер сведений о контракте №___ от </t>
  </si>
  <si>
    <t>Н(М)ЦК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</si>
  <si>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</t>
  </si>
  <si>
    <t>Данные статистики</t>
  </si>
  <si>
    <t>Данные реестра контрактов (руб./ед.изм.)</t>
  </si>
  <si>
    <t>Коммерческие предложения</t>
  </si>
  <si>
    <t>Кол-во</t>
  </si>
  <si>
    <t>Ед. изм</t>
  </si>
  <si>
    <t>Наименование объекта закупки</t>
  </si>
  <si>
    <t>КТРУ</t>
  </si>
  <si>
    <t>дата</t>
  </si>
  <si>
    <t>подпись</t>
  </si>
  <si>
    <t>Согласовано:</t>
  </si>
  <si>
    <t>Начальник отдела правового обеспечения и организации закупочной деятельности</t>
  </si>
  <si>
    <t>Подготовил:</t>
  </si>
  <si>
    <t xml:space="preserve">Дата подготовки обоснования НМЦК           </t>
  </si>
  <si>
    <t xml:space="preserve">Расчет НМЦК </t>
  </si>
  <si>
    <t xml:space="preserve">Используемый метод определения НМЦК с обоснованием:      </t>
  </si>
  <si>
    <t xml:space="preserve">Основные характеристики объекта закупки   </t>
  </si>
  <si>
    <t>№</t>
  </si>
  <si>
    <t xml:space="preserve">Поставщик №1  </t>
  </si>
  <si>
    <t xml:space="preserve">Поставщик №2 </t>
  </si>
  <si>
    <t xml:space="preserve">Поставщик № 3 </t>
  </si>
  <si>
    <r>
      <t>Средняя арифметическая цена за единицу     &lt;</t>
    </r>
    <r>
      <rPr>
        <b/>
        <i/>
        <sz val="10"/>
        <color indexed="8"/>
        <rFont val="Arial Narrow"/>
        <family val="2"/>
        <charset val="204"/>
      </rPr>
      <t>ц</t>
    </r>
    <r>
      <rPr>
        <b/>
        <sz val="10"/>
        <color indexed="8"/>
        <rFont val="Arial Narrow"/>
        <family val="2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</si>
  <si>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Arial Narrow"/>
        <family val="2"/>
        <charset val="204"/>
      </rPr>
      <t xml:space="preserve">         (не должен превышать 33%)</t>
    </r>
  </si>
  <si>
    <t>В.А. Крупенина</t>
  </si>
  <si>
    <t xml:space="preserve">Метод сопоставимых рыночных цен (анализа рынка) </t>
  </si>
  <si>
    <t xml:space="preserve">В соответствии с ч.2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                                 </t>
  </si>
  <si>
    <t>Штука</t>
  </si>
  <si>
    <t>Обоснование начальной максимальной цены контракта на поставку уничтожителей документов</t>
  </si>
  <si>
    <t>Уничтожитель документов S1350 1,9x15 Office Kit или эквивалент</t>
  </si>
  <si>
    <t>Начальник планово-финансового отдела, заместитель главного бухгалтера</t>
  </si>
  <si>
    <t>И.А. Лебедева</t>
  </si>
  <si>
    <t>28.23.23</t>
  </si>
  <si>
    <t>Уничтожитель документов с автоподачей Office Kit SA150M 1,9x15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</si>
</sst>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b/>
      <i/>
      <sz val="10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1" applyFont="1"/>
    <xf numFmtId="14" fontId="5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/>
    <xf numFmtId="0" fontId="6" fillId="0" borderId="0" xfId="1" applyFont="1" applyAlignment="1">
      <alignment horizontal="center"/>
    </xf>
    <xf numFmtId="4" fontId="5" fillId="0" borderId="0" xfId="0" applyNumberFormat="1" applyFont="1" applyAlignment="1">
      <alignment horizontal="left" vertical="center" wrapText="1"/>
    </xf>
    <xf numFmtId="43" fontId="6" fillId="0" borderId="1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4" fontId="2" fillId="0" borderId="0" xfId="1" applyNumberFormat="1" applyFont="1"/>
    <xf numFmtId="0" fontId="6" fillId="0" borderId="1" xfId="1" applyFont="1" applyBorder="1" applyAlignment="1">
      <alignment horizontal="center" vertical="center"/>
    </xf>
    <xf numFmtId="43" fontId="6" fillId="0" borderId="1" xfId="2" applyFont="1" applyBorder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3">
    <cellStyle name="Excel Built-in Normal" xfId="1" xr:uid="{AB8B9D65-FAE3-4C13-8F4B-CAB9080DBE5A}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8</xdr:row>
      <xdr:rowOff>914400</xdr:rowOff>
    </xdr:from>
    <xdr:to>
      <xdr:col>15</xdr:col>
      <xdr:colOff>0</xdr:colOff>
      <xdr:row>8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05A38-E437-47D3-942D-C46F168F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5908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785813</xdr:colOff>
      <xdr:row>8</xdr:row>
      <xdr:rowOff>527050</xdr:rowOff>
    </xdr:from>
    <xdr:to>
      <xdr:col>13</xdr:col>
      <xdr:colOff>804863</xdr:colOff>
      <xdr:row>8</xdr:row>
      <xdr:rowOff>1060450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1ADF16-A874-41CE-8033-3B00D2C2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6813" y="2593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47625</xdr:colOff>
      <xdr:row>8</xdr:row>
      <xdr:rowOff>1924050</xdr:rowOff>
    </xdr:from>
    <xdr:to>
      <xdr:col>15</xdr:col>
      <xdr:colOff>1400175</xdr:colOff>
      <xdr:row>8</xdr:row>
      <xdr:rowOff>2362200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3836E272-0E6F-4CB1-AB42-2502CE01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5908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276225</xdr:colOff>
      <xdr:row>8</xdr:row>
      <xdr:rowOff>1695450</xdr:rowOff>
    </xdr:from>
    <xdr:to>
      <xdr:col>15</xdr:col>
      <xdr:colOff>419100</xdr:colOff>
      <xdr:row>8</xdr:row>
      <xdr:rowOff>1962150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361D0849-CAC0-422E-8978-8957E853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25908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B2D6-3825-47C2-8194-C29A12FEA8A0}">
  <sheetPr>
    <pageSetUpPr fitToPage="1"/>
  </sheetPr>
  <dimension ref="A1:Z18"/>
  <sheetViews>
    <sheetView tabSelected="1" topLeftCell="B1" zoomScale="140" zoomScaleNormal="140" zoomScaleSheetLayoutView="100" workbookViewId="0">
      <selection activeCell="B11" sqref="A11:XFD11"/>
    </sheetView>
  </sheetViews>
  <sheetFormatPr defaultColWidth="10.140625" defaultRowHeight="12.75" x14ac:dyDescent="0.2"/>
  <cols>
    <col min="1" max="1" width="3.42578125" style="2" hidden="1" customWidth="1"/>
    <col min="2" max="2" width="17.5703125" style="2" customWidth="1"/>
    <col min="3" max="3" width="30.28515625" style="1" customWidth="1"/>
    <col min="4" max="4" width="11.7109375" style="1" customWidth="1"/>
    <col min="5" max="5" width="7.7109375" style="2" customWidth="1"/>
    <col min="6" max="8" width="9.85546875" style="1" customWidth="1"/>
    <col min="9" max="12" width="0" style="1" hidden="1" customWidth="1"/>
    <col min="13" max="13" width="12.140625" style="1" customWidth="1"/>
    <col min="14" max="14" width="13.140625" style="1" customWidth="1"/>
    <col min="15" max="15" width="12.7109375" style="1" customWidth="1"/>
    <col min="16" max="16" width="21" style="1" hidden="1" customWidth="1"/>
    <col min="17" max="17" width="11.28515625" style="1" hidden="1" customWidth="1"/>
    <col min="18" max="18" width="13" style="1" customWidth="1"/>
    <col min="19" max="19" width="16" style="1" customWidth="1"/>
    <col min="20" max="20" width="10.140625" style="1" customWidth="1"/>
    <col min="21" max="21" width="4.7109375" style="1" customWidth="1"/>
    <col min="22" max="22" width="9.5703125" style="1" customWidth="1"/>
    <col min="23" max="16384" width="10.140625" style="1"/>
  </cols>
  <sheetData>
    <row r="1" spans="1:26" x14ac:dyDescent="0.2">
      <c r="A1" s="4"/>
      <c r="B1" s="4"/>
      <c r="C1" s="29" t="s">
        <v>34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6" ht="16.5" customHeight="1" x14ac:dyDescent="0.2">
      <c r="A2" s="30" t="s">
        <v>24</v>
      </c>
      <c r="B2" s="31" t="s">
        <v>23</v>
      </c>
      <c r="C2" s="32"/>
      <c r="D2" s="33" t="s">
        <v>39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6" ht="12.75" customHeight="1" x14ac:dyDescent="0.2">
      <c r="A3" s="30"/>
      <c r="B3" s="34" t="s">
        <v>22</v>
      </c>
      <c r="C3" s="35"/>
      <c r="D3" s="33" t="s">
        <v>31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6" ht="44.25" customHeight="1" x14ac:dyDescent="0.2">
      <c r="A4" s="5">
        <v>2</v>
      </c>
      <c r="B4" s="36"/>
      <c r="C4" s="37"/>
      <c r="D4" s="33" t="s">
        <v>32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6" x14ac:dyDescent="0.2">
      <c r="A5" s="6">
        <v>3</v>
      </c>
      <c r="B5" s="31" t="s">
        <v>21</v>
      </c>
      <c r="C5" s="32"/>
      <c r="D5" s="38">
        <f>S11</f>
        <v>62904.99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6" x14ac:dyDescent="0.2">
      <c r="A6" s="5"/>
      <c r="B6" s="31" t="s">
        <v>20</v>
      </c>
      <c r="C6" s="32"/>
      <c r="D6" s="39">
        <v>46258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X6" s="3"/>
      <c r="Y6" s="3"/>
      <c r="Z6" s="3"/>
    </row>
    <row r="7" spans="1:26" ht="15" x14ac:dyDescent="0.2">
      <c r="A7" s="7"/>
      <c r="B7" s="7"/>
      <c r="C7" s="8"/>
      <c r="D7" s="13"/>
      <c r="E7" s="13"/>
      <c r="F7" s="13"/>
      <c r="G7" s="11"/>
      <c r="H7" s="11"/>
      <c r="I7" s="11"/>
      <c r="J7" s="11"/>
      <c r="K7" s="11"/>
      <c r="L7" s="11"/>
      <c r="M7" s="11"/>
      <c r="N7" s="13"/>
      <c r="O7" s="11"/>
      <c r="P7" s="11"/>
      <c r="Q7" s="11"/>
      <c r="R7" s="11"/>
      <c r="S7" s="11"/>
    </row>
    <row r="8" spans="1:26" x14ac:dyDescent="0.2">
      <c r="A8" s="7"/>
      <c r="B8" s="41" t="s">
        <v>14</v>
      </c>
      <c r="C8" s="41" t="s">
        <v>13</v>
      </c>
      <c r="D8" s="41" t="s">
        <v>12</v>
      </c>
      <c r="E8" s="41" t="s">
        <v>11</v>
      </c>
      <c r="F8" s="41" t="s">
        <v>10</v>
      </c>
      <c r="G8" s="41"/>
      <c r="H8" s="41"/>
      <c r="I8" s="41" t="s">
        <v>9</v>
      </c>
      <c r="J8" s="41"/>
      <c r="K8" s="41"/>
      <c r="L8" s="41" t="s">
        <v>8</v>
      </c>
      <c r="M8" s="42" t="s">
        <v>7</v>
      </c>
      <c r="N8" s="42"/>
      <c r="O8" s="42"/>
      <c r="P8" s="46" t="s">
        <v>6</v>
      </c>
      <c r="Q8" s="46"/>
      <c r="R8" s="46"/>
      <c r="S8" s="46"/>
    </row>
    <row r="9" spans="1:26" ht="105" customHeight="1" x14ac:dyDescent="0.2">
      <c r="A9" s="7"/>
      <c r="B9" s="41"/>
      <c r="C9" s="41"/>
      <c r="D9" s="41"/>
      <c r="E9" s="41"/>
      <c r="F9" s="14" t="s">
        <v>25</v>
      </c>
      <c r="G9" s="14" t="s">
        <v>26</v>
      </c>
      <c r="H9" s="14" t="s">
        <v>27</v>
      </c>
      <c r="I9" s="14" t="s">
        <v>5</v>
      </c>
      <c r="J9" s="14" t="s">
        <v>5</v>
      </c>
      <c r="K9" s="14" t="s">
        <v>5</v>
      </c>
      <c r="L9" s="41"/>
      <c r="M9" s="14" t="s">
        <v>28</v>
      </c>
      <c r="N9" s="14" t="s">
        <v>4</v>
      </c>
      <c r="O9" s="14" t="s">
        <v>29</v>
      </c>
      <c r="P9" s="15" t="s">
        <v>3</v>
      </c>
      <c r="Q9" s="14" t="s">
        <v>2</v>
      </c>
      <c r="R9" s="14" t="s">
        <v>1</v>
      </c>
      <c r="S9" s="14" t="s">
        <v>0</v>
      </c>
    </row>
    <row r="10" spans="1:26" ht="36.75" customHeight="1" x14ac:dyDescent="0.2">
      <c r="A10" s="22"/>
      <c r="B10" s="16" t="s">
        <v>38</v>
      </c>
      <c r="C10" s="16" t="s">
        <v>35</v>
      </c>
      <c r="D10" s="16" t="s">
        <v>33</v>
      </c>
      <c r="E10" s="16">
        <v>3</v>
      </c>
      <c r="F10" s="24">
        <v>121430</v>
      </c>
      <c r="G10" s="24">
        <v>134000</v>
      </c>
      <c r="H10" s="24">
        <v>125195</v>
      </c>
      <c r="I10" s="15"/>
      <c r="J10" s="15"/>
      <c r="K10" s="15"/>
      <c r="L10" s="16"/>
      <c r="M10" s="17">
        <f t="shared" ref="M10" si="0">ROUND((F10+G10+H10)/3,2)</f>
        <v>126875</v>
      </c>
      <c r="N10" s="18">
        <f t="shared" ref="N10" si="1">SQRT(((SUM((POWER(F10-M10,2)),(POWER(G10-M10,2)),(POWER(H10-M10,2)))/(COLUMNS(F10:H10)-1))))</f>
        <v>6451.2033761151879</v>
      </c>
      <c r="O10" s="18">
        <f t="shared" ref="O10" si="2">N10/M10*100</f>
        <v>5.0846923161499014</v>
      </c>
      <c r="P10" s="17">
        <f t="shared" ref="P10" si="3">((E10/3)*(SUM(F10:H10)))</f>
        <v>380625</v>
      </c>
      <c r="Q10" s="19">
        <f t="shared" ref="Q10" si="4">ROUND(P10/E10,2)</f>
        <v>126875</v>
      </c>
      <c r="R10" s="17">
        <f>ROUND(Q10,2)</f>
        <v>126875</v>
      </c>
      <c r="S10" s="20">
        <f t="shared" ref="S10" si="5">ROUND(R10*E10,2)</f>
        <v>380625</v>
      </c>
    </row>
    <row r="11" spans="1:26" ht="38.25" hidden="1" x14ac:dyDescent="0.2">
      <c r="A11" s="7"/>
      <c r="B11" s="27" t="s">
        <v>38</v>
      </c>
      <c r="C11" s="25" t="s">
        <v>39</v>
      </c>
      <c r="D11" s="16" t="s">
        <v>33</v>
      </c>
      <c r="E11" s="27">
        <v>3</v>
      </c>
      <c r="F11" s="28">
        <v>20909</v>
      </c>
      <c r="G11" s="28">
        <v>17628</v>
      </c>
      <c r="H11" s="28">
        <v>24368</v>
      </c>
      <c r="I11" s="21"/>
      <c r="J11" s="21"/>
      <c r="K11" s="21"/>
      <c r="L11" s="21"/>
      <c r="M11" s="17">
        <f t="shared" ref="M11" si="6">ROUND((F11+G11+H11)/3,2)</f>
        <v>20968.330000000002</v>
      </c>
      <c r="N11" s="18">
        <f t="shared" ref="N11" si="7">SQRT(((SUM((POWER(F11-M11,2)),(POWER(G11-M11,2)),(POWER(H11-M11,2)))/(COLUMNS(F11:H11)-1))))</f>
        <v>3370.3917180870831</v>
      </c>
      <c r="O11" s="18">
        <f t="shared" ref="O11" si="8">N11/M11*100</f>
        <v>16.073725080094995</v>
      </c>
      <c r="P11" s="17">
        <f t="shared" ref="P11" si="9">((E11/3)*(SUM(F11:H11)))</f>
        <v>62905</v>
      </c>
      <c r="Q11" s="19">
        <f t="shared" ref="Q11" si="10">ROUND(P11/E11,2)</f>
        <v>20968.330000000002</v>
      </c>
      <c r="R11" s="17">
        <f>ROUND(Q11,2)</f>
        <v>20968.330000000002</v>
      </c>
      <c r="S11" s="20">
        <f t="shared" ref="S11" si="11">ROUND(R11*E11,2)</f>
        <v>62904.99</v>
      </c>
    </row>
    <row r="12" spans="1:26" x14ac:dyDescent="0.2">
      <c r="S12" s="26"/>
    </row>
    <row r="13" spans="1:26" x14ac:dyDescent="0.2">
      <c r="A13" s="7"/>
      <c r="B13" s="40" t="s">
        <v>19</v>
      </c>
      <c r="C13" s="40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23"/>
      <c r="W13" s="3"/>
      <c r="X13" s="3"/>
      <c r="Y13" s="3"/>
      <c r="Z13" s="3"/>
    </row>
    <row r="14" spans="1:26" ht="27" customHeight="1" x14ac:dyDescent="0.2">
      <c r="A14" s="7"/>
      <c r="B14" s="40" t="s">
        <v>18</v>
      </c>
      <c r="C14" s="40"/>
      <c r="D14" s="44"/>
      <c r="E14" s="44"/>
      <c r="F14" s="44"/>
      <c r="G14" s="44"/>
      <c r="H14" s="43" t="s">
        <v>30</v>
      </c>
      <c r="I14" s="43"/>
      <c r="J14" s="43"/>
      <c r="K14" s="43"/>
      <c r="L14" s="43"/>
      <c r="M14" s="43"/>
      <c r="N14" s="43"/>
      <c r="O14" s="43"/>
      <c r="P14" s="11"/>
      <c r="Q14" s="11"/>
      <c r="R14" s="11"/>
      <c r="S14" s="12">
        <v>46258</v>
      </c>
    </row>
    <row r="15" spans="1:26" ht="15" x14ac:dyDescent="0.2">
      <c r="A15" s="7"/>
      <c r="B15" s="7"/>
      <c r="C15" s="8"/>
      <c r="D15" s="48" t="s">
        <v>16</v>
      </c>
      <c r="E15" s="48"/>
      <c r="F15" s="48"/>
      <c r="G15" s="48"/>
      <c r="H15" s="8"/>
      <c r="I15" s="11"/>
      <c r="J15" s="11"/>
      <c r="K15" s="11"/>
      <c r="L15" s="11"/>
      <c r="M15" s="11"/>
      <c r="O15" s="11"/>
      <c r="P15" s="11"/>
      <c r="Q15" s="11"/>
      <c r="R15" s="11"/>
      <c r="S15" s="13" t="s">
        <v>15</v>
      </c>
    </row>
    <row r="16" spans="1:26" x14ac:dyDescent="0.2">
      <c r="A16" s="7"/>
      <c r="B16" s="40" t="s">
        <v>17</v>
      </c>
      <c r="C16" s="40"/>
      <c r="D16" s="11"/>
      <c r="E16" s="7"/>
      <c r="F16" s="11"/>
      <c r="G16" s="11"/>
      <c r="H16" s="11"/>
      <c r="I16" s="11"/>
      <c r="J16" s="11"/>
      <c r="K16" s="11"/>
      <c r="L16" s="11"/>
      <c r="M16" s="11"/>
      <c r="O16" s="11"/>
      <c r="P16" s="11"/>
      <c r="Q16" s="11"/>
      <c r="R16" s="11"/>
      <c r="S16" s="7"/>
      <c r="X16" s="3"/>
      <c r="Y16" s="3"/>
      <c r="Z16" s="3"/>
    </row>
    <row r="17" spans="1:19" ht="26.25" customHeight="1" x14ac:dyDescent="0.2">
      <c r="A17" s="7"/>
      <c r="B17" s="49" t="s">
        <v>36</v>
      </c>
      <c r="C17" s="49"/>
      <c r="D17" s="44"/>
      <c r="E17" s="44"/>
      <c r="F17" s="44"/>
      <c r="G17" s="44"/>
      <c r="H17" s="47" t="s">
        <v>37</v>
      </c>
      <c r="I17" s="47"/>
      <c r="J17" s="47"/>
      <c r="K17" s="47"/>
      <c r="L17" s="47"/>
      <c r="M17" s="47"/>
      <c r="N17" s="47"/>
      <c r="O17" s="47"/>
      <c r="P17" s="11"/>
      <c r="Q17" s="11"/>
      <c r="R17" s="11"/>
      <c r="S17" s="12">
        <f>S14</f>
        <v>46258</v>
      </c>
    </row>
    <row r="18" spans="1:19" ht="15" x14ac:dyDescent="0.2">
      <c r="A18" s="7"/>
      <c r="B18" s="7"/>
      <c r="C18" s="8"/>
      <c r="D18" s="45" t="s">
        <v>16</v>
      </c>
      <c r="E18" s="45"/>
      <c r="F18" s="45"/>
      <c r="G18" s="45"/>
      <c r="H18" s="11"/>
      <c r="I18" s="11"/>
      <c r="J18" s="11"/>
      <c r="K18" s="11"/>
      <c r="L18" s="11"/>
      <c r="M18" s="11"/>
      <c r="O18" s="11"/>
      <c r="P18" s="11"/>
      <c r="Q18" s="11"/>
      <c r="R18" s="11"/>
      <c r="S18" s="13" t="s">
        <v>15</v>
      </c>
    </row>
  </sheetData>
  <sheetProtection selectLockedCells="1" selectUnlockedCells="1"/>
  <mergeCells count="30">
    <mergeCell ref="D18:G18"/>
    <mergeCell ref="P8:S8"/>
    <mergeCell ref="B8:B9"/>
    <mergeCell ref="C8:C9"/>
    <mergeCell ref="D8:D9"/>
    <mergeCell ref="E8:E9"/>
    <mergeCell ref="F8:H8"/>
    <mergeCell ref="I8:K8"/>
    <mergeCell ref="H17:O17"/>
    <mergeCell ref="D15:G15"/>
    <mergeCell ref="D17:G17"/>
    <mergeCell ref="B16:C16"/>
    <mergeCell ref="B17:C17"/>
    <mergeCell ref="B5:C5"/>
    <mergeCell ref="D5:S5"/>
    <mergeCell ref="B6:C6"/>
    <mergeCell ref="D6:S6"/>
    <mergeCell ref="B14:C14"/>
    <mergeCell ref="L8:L9"/>
    <mergeCell ref="M8:O8"/>
    <mergeCell ref="B13:C13"/>
    <mergeCell ref="H14:O14"/>
    <mergeCell ref="D14:G14"/>
    <mergeCell ref="C1:S1"/>
    <mergeCell ref="A2:A3"/>
    <mergeCell ref="B2:C2"/>
    <mergeCell ref="D2:S2"/>
    <mergeCell ref="B3:C4"/>
    <mergeCell ref="D3:S3"/>
    <mergeCell ref="D4:S4"/>
  </mergeCells>
  <pageMargins left="0.7" right="0.7" top="0.75" bottom="0.75" header="0.3" footer="0.3"/>
  <pageSetup paperSize="9" scale="81" firstPageNumber="0" orientation="landscape" r:id="rId1"/>
  <headerFooter alignWithMargins="0"/>
  <rowBreaks count="1" manualBreakCount="1">
    <brk id="6" max="16383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Дез</vt:lpstr>
      <vt:lpstr>Дез!__xlnm.Print_Area_1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Крупенина Виктория Андреевна</dc:creator>
  <cp:lastModifiedBy>Крупенина Виктория Андреевна</cp:lastModifiedBy>
  <cp:lastPrinted>2026-08-24T10:35:31Z</cp:lastPrinted>
  <dcterms:created xsi:type="dcterms:W3CDTF">2025-07-03T06:45:50Z</dcterms:created>
  <dcterms:modified xsi:type="dcterms:W3CDTF">2026-08-24T10:54:41Z</dcterms:modified>
</cp:coreProperties>
</file>