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greeva_ei\Desktop\Мешки для строительного мусора - Березка\"/>
    </mc:Choice>
  </mc:AlternateContent>
  <bookViews>
    <workbookView xWindow="120" yWindow="105" windowWidth="19440" windowHeight="11400"/>
  </bookViews>
  <sheets>
    <sheet name="Расчет НМЦК" sheetId="1" r:id="rId1"/>
  </sheets>
  <definedNames>
    <definedName name="_xlnm._FilterDatabase" localSheetId="0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G6" i="1" l="1"/>
  <c r="F6" i="1" l="1"/>
  <c r="L6" i="1" l="1"/>
  <c r="L34" i="1" s="1"/>
  <c r="F7" i="1"/>
  <c r="H7" i="1" s="1"/>
  <c r="G7" i="1"/>
  <c r="K7" i="1"/>
  <c r="A7" i="1" s="1"/>
  <c r="F8" i="1"/>
  <c r="H8" i="1" s="1"/>
  <c r="G8" i="1"/>
  <c r="K8" i="1"/>
  <c r="A8" i="1" s="1"/>
  <c r="F9" i="1"/>
  <c r="H9" i="1" s="1"/>
  <c r="G9" i="1"/>
  <c r="K9" i="1"/>
  <c r="A9" i="1" s="1"/>
  <c r="F10" i="1"/>
  <c r="H10" i="1" s="1"/>
  <c r="G10" i="1"/>
  <c r="K10" i="1"/>
  <c r="A10" i="1" s="1"/>
  <c r="L10" i="1" l="1"/>
  <c r="L8" i="1"/>
  <c r="L9" i="1"/>
  <c r="L7" i="1"/>
  <c r="A11" i="1" l="1"/>
  <c r="K2" i="1" l="1"/>
  <c r="F11" i="1" l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K33" i="1"/>
  <c r="G33" i="1"/>
  <c r="F33" i="1"/>
  <c r="H33" i="1" s="1"/>
  <c r="L33" i="1" l="1"/>
  <c r="D44" i="1" s="1"/>
  <c r="E44" i="1" s="1"/>
  <c r="A33" i="1"/>
  <c r="H41" i="1" l="1"/>
  <c r="H42" i="1"/>
  <c r="H6" i="1" l="1"/>
</calcChain>
</file>

<file path=xl/sharedStrings.xml><?xml version="1.0" encoding="utf-8"?>
<sst xmlns="http://schemas.openxmlformats.org/spreadsheetml/2006/main" count="50" uniqueCount="24">
  <si>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</si>
  <si>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</si>
  <si>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</si>
  <si>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</si>
  <si>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</si>
  <si>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</si>
  <si>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</si>
  <si>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</si>
  <si>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</si>
  <si>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Таблица №1</t>
  </si>
  <si>
    <t>Расчет начальной (максимальной) цены контракта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</si>
  <si>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</si>
  <si>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</si>
  <si>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НМЦК</t>
    </r>
    <r>
      <rPr>
        <sz val="12"/>
        <color indexed="8"/>
        <rFont val="Times New Roman"/>
        <family val="1"/>
        <charset val="204"/>
      </rPr>
      <t xml:space="preserve">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</si>
  <si>
    <t>Цена за 1 ед., для расчёта НМЦК</t>
  </si>
  <si>
    <t>Наименование объекта закупки</t>
  </si>
  <si>
    <t>тел. 8 (391) 249-80-70</t>
  </si>
  <si>
    <t>шт</t>
  </si>
  <si>
    <t>Инженер ОМСМТ и ИО</t>
  </si>
  <si>
    <t>Л.П.Санникова</t>
  </si>
  <si>
    <t>Мешок полимерный 
22.22.10.000-00000006</t>
  </si>
  <si>
    <t>Ответ на запрос ценовой инф-и 
КП №1
вход.1059 от 23.07.2026</t>
  </si>
  <si>
    <t>Ответ на запрос ценовой инф-и 
КП №2
вход.1060 от 23.07.2026</t>
  </si>
  <si>
    <t>Ответ на запрос ценовой инф-и 
КП №3
вход.1061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</si>
</sst>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"/>
    <numFmt numFmtId="165" formatCode="0.000"/>
    <numFmt numFmtId="166" formatCode="[$-F800]dddd\,\ mmmm\ dd\,\ yyyy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2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theme="0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10" fontId="5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wrapText="1"/>
    </xf>
    <xf numFmtId="9" fontId="5" fillId="0" borderId="0" xfId="0" applyNumberFormat="1" applyFont="1" applyAlignment="1">
      <alignment wrapText="1"/>
    </xf>
    <xf numFmtId="164" fontId="11" fillId="0" borderId="0" xfId="0" applyNumberFormat="1" applyFont="1" applyAlignment="1">
      <alignment wrapText="1"/>
    </xf>
    <xf numFmtId="9" fontId="5" fillId="0" borderId="0" xfId="0" applyNumberFormat="1" applyFont="1"/>
    <xf numFmtId="49" fontId="12" fillId="0" borderId="0" xfId="0" applyNumberFormat="1" applyFont="1" applyBorder="1" applyAlignment="1">
      <alignment vertical="center"/>
    </xf>
    <xf numFmtId="49" fontId="13" fillId="0" borderId="0" xfId="0" applyNumberFormat="1" applyFont="1" applyBorder="1" applyAlignment="1"/>
    <xf numFmtId="49" fontId="14" fillId="0" borderId="0" xfId="0" applyNumberFormat="1" applyFont="1" applyAlignment="1">
      <alignment horizontal="center" vertical="center" wrapText="1"/>
    </xf>
    <xf numFmtId="0" fontId="15" fillId="0" borderId="0" xfId="0" quotePrefix="1" applyFont="1"/>
    <xf numFmtId="49" fontId="13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5" fillId="0" borderId="0" xfId="0" applyNumberFormat="1" applyFont="1"/>
    <xf numFmtId="10" fontId="5" fillId="0" borderId="0" xfId="0" applyNumberFormat="1" applyFont="1" applyBorder="1" applyAlignment="1">
      <alignment horizontal="center" vertical="center" wrapText="1"/>
    </xf>
    <xf numFmtId="0" fontId="13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166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7"/>
  <sheetViews>
    <sheetView tabSelected="1" zoomScaleNormal="100" workbookViewId="0">
      <selection activeCell="K39" sqref="K39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16"/>
      <c r="B1" s="16"/>
      <c r="C1" s="16"/>
      <c r="D1" s="53" t="s">
        <v>10</v>
      </c>
      <c r="E1" s="54"/>
      <c r="F1" s="54"/>
      <c r="G1" s="54"/>
      <c r="H1" s="54"/>
      <c r="I1" s="54"/>
      <c r="J1" s="52"/>
      <c r="K1" s="52"/>
      <c r="L1" s="52"/>
    </row>
    <row r="2" spans="1:19" x14ac:dyDescent="0.25">
      <c r="A2" s="16"/>
      <c r="B2" s="16"/>
      <c r="C2" s="16"/>
      <c r="D2" s="17"/>
      <c r="E2" s="17"/>
      <c r="F2" s="17"/>
      <c r="G2" s="17"/>
      <c r="H2" s="17"/>
      <c r="I2" s="17"/>
      <c r="J2" s="17"/>
      <c r="K2" s="56">
        <f ca="1">TODAY()</f>
        <v>46233</v>
      </c>
      <c r="L2" s="56"/>
      <c r="M2" s="3"/>
      <c r="N2" s="3"/>
      <c r="O2" s="3"/>
      <c r="P2" s="3"/>
      <c r="Q2" s="3"/>
      <c r="R2" s="3"/>
      <c r="S2" s="3"/>
    </row>
    <row r="3" spans="1:19" ht="66" customHeight="1" x14ac:dyDescent="0.25">
      <c r="A3" s="55" t="s">
        <v>13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3"/>
      <c r="N3" s="3"/>
      <c r="O3" s="3"/>
      <c r="P3" s="3"/>
      <c r="Q3" s="3"/>
      <c r="R3" s="3"/>
      <c r="S3" s="3"/>
    </row>
    <row r="4" spans="1:19" ht="15" customHeight="1" thickBot="1" x14ac:dyDescent="0.3">
      <c r="A4" s="16"/>
      <c r="B4" s="16"/>
      <c r="C4" s="16"/>
      <c r="D4" s="16"/>
      <c r="E4" s="16"/>
      <c r="F4" s="18"/>
      <c r="G4" s="18"/>
      <c r="H4" s="18"/>
      <c r="I4" s="16"/>
      <c r="J4" s="16"/>
      <c r="K4" s="16"/>
      <c r="L4" s="16" t="s">
        <v>9</v>
      </c>
    </row>
    <row r="5" spans="1:19" ht="96.75" customHeight="1" thickBot="1" x14ac:dyDescent="0.3">
      <c r="A5" s="44" t="s">
        <v>4</v>
      </c>
      <c r="B5" s="45" t="s">
        <v>15</v>
      </c>
      <c r="C5" s="19" t="s">
        <v>21</v>
      </c>
      <c r="D5" s="19" t="s">
        <v>22</v>
      </c>
      <c r="E5" s="19" t="s">
        <v>23</v>
      </c>
      <c r="F5" s="46" t="s">
        <v>0</v>
      </c>
      <c r="G5" s="46" t="s">
        <v>1</v>
      </c>
      <c r="H5" s="46" t="s">
        <v>5</v>
      </c>
      <c r="I5" s="46" t="s">
        <v>7</v>
      </c>
      <c r="J5" s="46" t="s">
        <v>8</v>
      </c>
      <c r="K5" s="46" t="s">
        <v>14</v>
      </c>
      <c r="L5" s="47" t="s">
        <v>6</v>
      </c>
    </row>
    <row r="6" spans="1:19" s="15" customFormat="1" ht="41.25" customHeight="1" x14ac:dyDescent="0.25">
      <c r="A6" s="20">
        <v>1</v>
      </c>
      <c r="B6" s="20" t="s">
        <v>20</v>
      </c>
      <c r="C6" s="21">
        <v>60.2</v>
      </c>
      <c r="D6" s="21">
        <v>68.95</v>
      </c>
      <c r="E6" s="21">
        <v>58.2</v>
      </c>
      <c r="F6" s="49">
        <f>AVERAGE(C6:E6)</f>
        <v>62.45000000000001</v>
      </c>
      <c r="G6" s="50">
        <f>STDEVA(C6:E6)</f>
        <v>5.717298313014636</v>
      </c>
      <c r="H6" s="22">
        <f>IF(F6&gt;0,STDEVA(C6:E6)/(SUM(C6:E6)/COUNTIF(C6:E6,"&gt;0")),0)</f>
        <v>9.1550013018649082E-2</v>
      </c>
      <c r="I6" s="48" t="s">
        <v>17</v>
      </c>
      <c r="J6" s="48">
        <v>150</v>
      </c>
      <c r="K6" s="23">
        <v>58.2</v>
      </c>
      <c r="L6" s="23">
        <f>K6*J6</f>
        <v>8730</v>
      </c>
    </row>
    <row r="7" spans="1:19" s="8" customFormat="1" ht="45.75" hidden="1" customHeight="1" x14ac:dyDescent="0.25">
      <c r="A7" s="6" t="str">
        <f>IF(K7&gt;0,#REF!+1,"")</f>
        <v/>
      </c>
      <c r="B7" s="12"/>
      <c r="C7" s="13">
        <v>0</v>
      </c>
      <c r="D7" s="13">
        <v>0</v>
      </c>
      <c r="E7" s="13">
        <v>0</v>
      </c>
      <c r="F7" s="7">
        <f t="shared" ref="F7:F25" si="0">AVERAGE(C7:E7)</f>
        <v>0</v>
      </c>
      <c r="G7" s="7">
        <f t="shared" ref="G7:G25" si="1">STDEVA(C7:E7)</f>
        <v>0</v>
      </c>
      <c r="H7" s="11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2"/>
      <c r="C8" s="13">
        <v>0</v>
      </c>
      <c r="D8" s="13">
        <v>0</v>
      </c>
      <c r="E8" s="13">
        <v>0</v>
      </c>
      <c r="F8" s="7">
        <f t="shared" si="0"/>
        <v>0</v>
      </c>
      <c r="G8" s="7">
        <f t="shared" si="1"/>
        <v>0</v>
      </c>
      <c r="H8" s="11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2"/>
      <c r="C9" s="13">
        <v>0</v>
      </c>
      <c r="D9" s="13">
        <v>0</v>
      </c>
      <c r="E9" s="13">
        <v>0</v>
      </c>
      <c r="F9" s="7">
        <f t="shared" si="0"/>
        <v>0</v>
      </c>
      <c r="G9" s="7">
        <f t="shared" si="1"/>
        <v>0</v>
      </c>
      <c r="H9" s="11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2"/>
      <c r="C10" s="13">
        <v>0</v>
      </c>
      <c r="D10" s="13">
        <v>0</v>
      </c>
      <c r="E10" s="13">
        <v>0</v>
      </c>
      <c r="F10" s="7">
        <f t="shared" si="0"/>
        <v>0</v>
      </c>
      <c r="G10" s="7">
        <f t="shared" si="1"/>
        <v>0</v>
      </c>
      <c r="H10" s="11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2"/>
      <c r="C11" s="13">
        <v>0</v>
      </c>
      <c r="D11" s="13">
        <v>0</v>
      </c>
      <c r="E11" s="13">
        <v>0</v>
      </c>
      <c r="F11" s="7">
        <f t="shared" si="0"/>
        <v>0</v>
      </c>
      <c r="G11" s="7">
        <f t="shared" si="1"/>
        <v>0</v>
      </c>
      <c r="H11" s="11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2"/>
      <c r="C12" s="13">
        <v>0</v>
      </c>
      <c r="D12" s="13">
        <v>0</v>
      </c>
      <c r="E12" s="13">
        <v>0</v>
      </c>
      <c r="F12" s="7">
        <f t="shared" si="0"/>
        <v>0</v>
      </c>
      <c r="G12" s="7">
        <f t="shared" si="1"/>
        <v>0</v>
      </c>
      <c r="H12" s="11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2"/>
      <c r="C13" s="13">
        <v>0</v>
      </c>
      <c r="D13" s="13">
        <v>0</v>
      </c>
      <c r="E13" s="13">
        <v>0</v>
      </c>
      <c r="F13" s="7">
        <f t="shared" si="0"/>
        <v>0</v>
      </c>
      <c r="G13" s="7">
        <f t="shared" si="1"/>
        <v>0</v>
      </c>
      <c r="H13" s="11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2"/>
      <c r="C14" s="13">
        <v>0</v>
      </c>
      <c r="D14" s="13">
        <v>0</v>
      </c>
      <c r="E14" s="13">
        <v>0</v>
      </c>
      <c r="F14" s="7">
        <f t="shared" si="0"/>
        <v>0</v>
      </c>
      <c r="G14" s="7">
        <f t="shared" si="1"/>
        <v>0</v>
      </c>
      <c r="H14" s="11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2"/>
      <c r="C15" s="13">
        <v>0</v>
      </c>
      <c r="D15" s="13">
        <v>0</v>
      </c>
      <c r="E15" s="13">
        <v>0</v>
      </c>
      <c r="F15" s="7">
        <f t="shared" si="0"/>
        <v>0</v>
      </c>
      <c r="G15" s="7">
        <f t="shared" si="1"/>
        <v>0</v>
      </c>
      <c r="H15" s="11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2"/>
      <c r="C16" s="13">
        <v>0</v>
      </c>
      <c r="D16" s="13">
        <v>0</v>
      </c>
      <c r="E16" s="13">
        <v>0</v>
      </c>
      <c r="F16" s="7">
        <f t="shared" si="0"/>
        <v>0</v>
      </c>
      <c r="G16" s="7">
        <f t="shared" si="1"/>
        <v>0</v>
      </c>
      <c r="H16" s="11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2"/>
      <c r="C17" s="13">
        <v>0</v>
      </c>
      <c r="D17" s="13">
        <v>0</v>
      </c>
      <c r="E17" s="13">
        <v>0</v>
      </c>
      <c r="F17" s="7">
        <f t="shared" si="0"/>
        <v>0</v>
      </c>
      <c r="G17" s="7">
        <f t="shared" si="1"/>
        <v>0</v>
      </c>
      <c r="H17" s="11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2"/>
      <c r="C18" s="13">
        <v>0</v>
      </c>
      <c r="D18" s="13">
        <v>0</v>
      </c>
      <c r="E18" s="13">
        <v>0</v>
      </c>
      <c r="F18" s="7">
        <f t="shared" si="0"/>
        <v>0</v>
      </c>
      <c r="G18" s="7">
        <f t="shared" si="1"/>
        <v>0</v>
      </c>
      <c r="H18" s="11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2"/>
      <c r="C19" s="13">
        <v>0</v>
      </c>
      <c r="D19" s="13">
        <v>0</v>
      </c>
      <c r="E19" s="13">
        <v>0</v>
      </c>
      <c r="F19" s="7">
        <f t="shared" si="0"/>
        <v>0</v>
      </c>
      <c r="G19" s="7">
        <f t="shared" si="1"/>
        <v>0</v>
      </c>
      <c r="H19" s="11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2"/>
      <c r="C20" s="13">
        <v>0</v>
      </c>
      <c r="D20" s="13">
        <v>0</v>
      </c>
      <c r="E20" s="13">
        <v>0</v>
      </c>
      <c r="F20" s="7">
        <f t="shared" si="0"/>
        <v>0</v>
      </c>
      <c r="G20" s="7">
        <f t="shared" si="1"/>
        <v>0</v>
      </c>
      <c r="H20" s="11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2"/>
      <c r="C21" s="13">
        <v>0</v>
      </c>
      <c r="D21" s="13">
        <v>0</v>
      </c>
      <c r="E21" s="13">
        <v>0</v>
      </c>
      <c r="F21" s="7">
        <f t="shared" si="0"/>
        <v>0</v>
      </c>
      <c r="G21" s="7">
        <f t="shared" si="1"/>
        <v>0</v>
      </c>
      <c r="H21" s="11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2"/>
      <c r="C22" s="13">
        <v>0</v>
      </c>
      <c r="D22" s="13">
        <v>0</v>
      </c>
      <c r="E22" s="13">
        <v>0</v>
      </c>
      <c r="F22" s="7">
        <f t="shared" si="0"/>
        <v>0</v>
      </c>
      <c r="G22" s="7">
        <f t="shared" si="1"/>
        <v>0</v>
      </c>
      <c r="H22" s="11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2"/>
      <c r="C23" s="13">
        <v>0</v>
      </c>
      <c r="D23" s="13">
        <v>0</v>
      </c>
      <c r="E23" s="13">
        <v>0</v>
      </c>
      <c r="F23" s="7">
        <f t="shared" si="0"/>
        <v>0</v>
      </c>
      <c r="G23" s="7">
        <f t="shared" si="1"/>
        <v>0</v>
      </c>
      <c r="H23" s="11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2"/>
      <c r="C24" s="13">
        <v>0</v>
      </c>
      <c r="D24" s="13">
        <v>0</v>
      </c>
      <c r="E24" s="13">
        <v>0</v>
      </c>
      <c r="F24" s="7">
        <f t="shared" si="0"/>
        <v>0</v>
      </c>
      <c r="G24" s="7">
        <f t="shared" si="1"/>
        <v>0</v>
      </c>
      <c r="H24" s="11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2"/>
      <c r="C25" s="13">
        <v>0</v>
      </c>
      <c r="D25" s="13">
        <v>0</v>
      </c>
      <c r="E25" s="13">
        <v>0</v>
      </c>
      <c r="F25" s="7">
        <f t="shared" si="0"/>
        <v>0</v>
      </c>
      <c r="G25" s="7">
        <f t="shared" si="1"/>
        <v>0</v>
      </c>
      <c r="H25" s="11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2"/>
      <c r="C26" s="13">
        <v>0</v>
      </c>
      <c r="D26" s="13">
        <v>0</v>
      </c>
      <c r="E26" s="13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1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2"/>
      <c r="C27" s="13">
        <v>0</v>
      </c>
      <c r="D27" s="13">
        <v>0</v>
      </c>
      <c r="E27" s="13">
        <v>0</v>
      </c>
      <c r="F27" s="7">
        <f t="shared" si="6"/>
        <v>0</v>
      </c>
      <c r="G27" s="7">
        <f t="shared" si="7"/>
        <v>0</v>
      </c>
      <c r="H27" s="11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2"/>
      <c r="C28" s="13">
        <v>0</v>
      </c>
      <c r="D28" s="13">
        <v>0</v>
      </c>
      <c r="E28" s="13">
        <v>0</v>
      </c>
      <c r="F28" s="7">
        <f t="shared" si="6"/>
        <v>0</v>
      </c>
      <c r="G28" s="7">
        <f t="shared" si="7"/>
        <v>0</v>
      </c>
      <c r="H28" s="11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2"/>
      <c r="C29" s="13">
        <v>0</v>
      </c>
      <c r="D29" s="13">
        <v>0</v>
      </c>
      <c r="E29" s="13">
        <v>0</v>
      </c>
      <c r="F29" s="7">
        <f t="shared" si="6"/>
        <v>0</v>
      </c>
      <c r="G29" s="7">
        <f t="shared" si="7"/>
        <v>0</v>
      </c>
      <c r="H29" s="11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2"/>
      <c r="C30" s="13">
        <v>0</v>
      </c>
      <c r="D30" s="13">
        <v>0</v>
      </c>
      <c r="E30" s="13">
        <v>0</v>
      </c>
      <c r="F30" s="7">
        <f t="shared" si="6"/>
        <v>0</v>
      </c>
      <c r="G30" s="7">
        <f t="shared" si="7"/>
        <v>0</v>
      </c>
      <c r="H30" s="11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2"/>
      <c r="C31" s="13">
        <v>0</v>
      </c>
      <c r="D31" s="13">
        <v>0</v>
      </c>
      <c r="E31" s="13">
        <v>0</v>
      </c>
      <c r="F31" s="7">
        <f t="shared" si="6"/>
        <v>0</v>
      </c>
      <c r="G31" s="7">
        <f t="shared" si="7"/>
        <v>0</v>
      </c>
      <c r="H31" s="11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2"/>
      <c r="C32" s="13">
        <v>0</v>
      </c>
      <c r="D32" s="13">
        <v>0</v>
      </c>
      <c r="E32" s="13">
        <v>0</v>
      </c>
      <c r="F32" s="7">
        <f t="shared" si="6"/>
        <v>0</v>
      </c>
      <c r="G32" s="7">
        <f t="shared" si="7"/>
        <v>0</v>
      </c>
      <c r="H32" s="11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3" hidden="1" customHeight="1" x14ac:dyDescent="0.25">
      <c r="A33" s="6" t="str">
        <f t="shared" si="5"/>
        <v/>
      </c>
      <c r="B33" s="12"/>
      <c r="C33" s="13">
        <v>0</v>
      </c>
      <c r="D33" s="13">
        <v>0</v>
      </c>
      <c r="E33" s="13">
        <v>0</v>
      </c>
      <c r="F33" s="7">
        <f>AVERAGE(C33:E33)</f>
        <v>0</v>
      </c>
      <c r="G33" s="7">
        <f>STDEVA(C33:E33)</f>
        <v>0</v>
      </c>
      <c r="H33" s="11">
        <f>IF(F33&gt;0,STDEVA(C33:E33)/(SUM(C33:E33)/COUNTIF(C33:E33,"&gt;0")),0)</f>
        <v>0</v>
      </c>
      <c r="I33" s="6" t="s">
        <v>3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24"/>
      <c r="B34" s="25"/>
      <c r="C34" s="25"/>
      <c r="D34" s="25"/>
      <c r="E34" s="25"/>
      <c r="F34" s="25"/>
      <c r="G34" s="25"/>
      <c r="H34" s="26"/>
      <c r="I34" s="25"/>
      <c r="J34" s="25"/>
      <c r="K34" s="27" t="s">
        <v>2</v>
      </c>
      <c r="L34" s="28">
        <f>SUBTOTAL(9,L6:L33)</f>
        <v>8730</v>
      </c>
    </row>
    <row r="35" spans="1:12" ht="15.75" x14ac:dyDescent="0.25">
      <c r="A35" s="16"/>
      <c r="B35" s="16"/>
      <c r="C35" s="16"/>
      <c r="D35" s="16"/>
      <c r="E35" s="16"/>
      <c r="F35" s="16"/>
      <c r="G35" s="16"/>
      <c r="H35" s="29"/>
      <c r="I35" s="16"/>
      <c r="J35" s="16"/>
      <c r="K35" s="30"/>
      <c r="L35" s="31"/>
    </row>
    <row r="36" spans="1:12" ht="15.75" x14ac:dyDescent="0.25">
      <c r="A36" s="16"/>
      <c r="B36" s="16"/>
      <c r="C36" s="16"/>
      <c r="D36" s="16"/>
      <c r="E36" s="16"/>
      <c r="F36" s="16"/>
      <c r="G36" s="16"/>
      <c r="H36" s="29"/>
      <c r="I36" s="16"/>
      <c r="J36" s="16"/>
      <c r="K36" s="30"/>
      <c r="L36" s="31"/>
    </row>
    <row r="37" spans="1:12" ht="15.75" x14ac:dyDescent="0.25">
      <c r="A37" s="16"/>
      <c r="B37" s="16"/>
      <c r="C37" s="16"/>
      <c r="D37" s="16"/>
      <c r="E37" s="16"/>
      <c r="F37" s="16"/>
      <c r="G37" s="16"/>
      <c r="H37" s="29"/>
      <c r="I37" s="16"/>
      <c r="J37" s="16"/>
      <c r="K37" s="30"/>
      <c r="L37" s="31"/>
    </row>
    <row r="38" spans="1:12" ht="15.75" x14ac:dyDescent="0.25">
      <c r="A38" s="16"/>
      <c r="B38" s="16"/>
      <c r="C38" s="16"/>
      <c r="D38" s="16"/>
      <c r="E38" s="16"/>
      <c r="F38" s="16"/>
      <c r="G38" s="16"/>
      <c r="H38" s="29"/>
      <c r="I38" s="16"/>
      <c r="J38" s="16"/>
      <c r="K38" s="30"/>
      <c r="L38" s="31"/>
    </row>
    <row r="39" spans="1:12" ht="15.75" x14ac:dyDescent="0.25">
      <c r="A39" s="16"/>
      <c r="B39" s="16"/>
      <c r="C39" s="16"/>
      <c r="D39" s="16"/>
      <c r="E39" s="16"/>
      <c r="F39" s="16"/>
      <c r="G39" s="16"/>
      <c r="H39" s="29"/>
      <c r="I39" s="16"/>
      <c r="J39" s="16"/>
      <c r="K39" s="30"/>
      <c r="L39" s="31"/>
    </row>
    <row r="40" spans="1:12" ht="15.75" x14ac:dyDescent="0.25">
      <c r="A40" s="16"/>
      <c r="B40" s="16"/>
      <c r="C40" s="16"/>
      <c r="D40" s="16"/>
      <c r="E40" s="16"/>
      <c r="F40" s="16"/>
      <c r="G40" s="16"/>
      <c r="H40" s="29"/>
      <c r="I40" s="16"/>
      <c r="J40" s="16"/>
      <c r="K40" s="30"/>
      <c r="L40" s="31"/>
    </row>
    <row r="41" spans="1:12" ht="15.75" x14ac:dyDescent="0.25">
      <c r="A41" s="16"/>
      <c r="B41" s="16"/>
      <c r="C41" s="16"/>
      <c r="D41" s="16"/>
      <c r="E41" s="16"/>
      <c r="F41" s="16"/>
      <c r="G41" s="32">
        <v>0.01</v>
      </c>
      <c r="H41" s="33">
        <f>D44*0.01</f>
        <v>87.3</v>
      </c>
      <c r="I41" s="16"/>
      <c r="J41" s="16"/>
      <c r="K41" s="30"/>
      <c r="L41" s="31"/>
    </row>
    <row r="42" spans="1:12" ht="15" customHeight="1" x14ac:dyDescent="0.25">
      <c r="A42" s="16"/>
      <c r="B42" s="16"/>
      <c r="C42" s="16"/>
      <c r="D42" s="16"/>
      <c r="E42" s="16"/>
      <c r="F42" s="16"/>
      <c r="G42" s="34">
        <v>0.05</v>
      </c>
      <c r="H42" s="33">
        <f>D44*0.05</f>
        <v>436.5</v>
      </c>
      <c r="I42" s="16"/>
      <c r="J42" s="16"/>
      <c r="K42" s="30"/>
      <c r="L42" s="31"/>
    </row>
    <row r="43" spans="1:12" ht="15.75" hidden="1" x14ac:dyDescent="0.25">
      <c r="B43" s="57"/>
      <c r="C43" s="58"/>
      <c r="H43" s="4"/>
      <c r="K43" s="2"/>
      <c r="L43" s="5"/>
    </row>
    <row r="44" spans="1:12" ht="15.75" customHeight="1" x14ac:dyDescent="0.25">
      <c r="A44" s="18"/>
      <c r="B44" s="35" t="s">
        <v>12</v>
      </c>
      <c r="C44" s="36"/>
      <c r="D44" s="37">
        <f>(L34)</f>
        <v>8730</v>
      </c>
      <c r="E44" s="38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 коп."</f>
        <v>8 730 (Восемь тысяч семьсот тридцать) рублей ,00 коп.</v>
      </c>
      <c r="F44" s="16"/>
      <c r="G44" s="16"/>
      <c r="H44" s="29"/>
      <c r="I44" s="16"/>
      <c r="J44" s="16"/>
      <c r="K44" s="30"/>
      <c r="L44" s="31"/>
    </row>
    <row r="45" spans="1:12" ht="20.25" customHeight="1" x14ac:dyDescent="0.25">
      <c r="A45" s="16"/>
      <c r="B45" s="39"/>
      <c r="C45" s="39"/>
      <c r="D45" s="40"/>
      <c r="E45" s="38"/>
      <c r="F45" s="18"/>
      <c r="G45" s="18"/>
      <c r="H45" s="18"/>
      <c r="I45" s="18"/>
      <c r="J45" s="18"/>
      <c r="K45" s="18"/>
      <c r="L45" s="16"/>
    </row>
    <row r="46" spans="1:12" s="14" customFormat="1" ht="35.25" customHeight="1" x14ac:dyDescent="0.25">
      <c r="A46" s="51" t="s">
        <v>11</v>
      </c>
      <c r="B46" s="51"/>
      <c r="C46" s="51"/>
      <c r="D46" s="51"/>
      <c r="E46" s="51"/>
      <c r="F46" s="51"/>
      <c r="G46" s="51"/>
      <c r="H46" s="51"/>
      <c r="I46" s="18"/>
      <c r="J46" s="18"/>
      <c r="K46" s="18"/>
      <c r="L46" s="16"/>
    </row>
    <row r="47" spans="1:12" ht="15.75" x14ac:dyDescent="0.25">
      <c r="A47" s="16"/>
      <c r="B47" s="41" t="s">
        <v>16</v>
      </c>
      <c r="C47" s="16"/>
      <c r="D47" s="16"/>
      <c r="E47" s="38"/>
      <c r="F47" s="18"/>
      <c r="G47" s="42"/>
      <c r="H47" s="18"/>
      <c r="I47" s="18"/>
      <c r="J47" s="18"/>
      <c r="K47" s="18"/>
      <c r="L47" s="16"/>
    </row>
    <row r="48" spans="1:12" s="10" customFormat="1" x14ac:dyDescent="0.25">
      <c r="A48" s="43"/>
      <c r="B48" s="43" t="s">
        <v>18</v>
      </c>
      <c r="C48" s="43"/>
      <c r="D48" s="43"/>
      <c r="E48" s="43"/>
      <c r="F48" s="43"/>
      <c r="G48" s="43"/>
      <c r="H48" s="43" t="s">
        <v>19</v>
      </c>
      <c r="I48" s="43"/>
      <c r="J48" s="43"/>
      <c r="K48" s="43"/>
      <c r="L48" s="43"/>
    </row>
    <row r="49" spans="1:12" s="10" customFormat="1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  <row r="50" spans="1:12" x14ac:dyDescent="0.25">
      <c r="H50" s="4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8" fitToHeight="2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Загреева Екатерина Игоревна</cp:lastModifiedBy>
  <cp:lastPrinted>2026-04-28T05:59:44Z</cp:lastPrinted>
  <dcterms:created xsi:type="dcterms:W3CDTF">2014-01-17T08:53:04Z</dcterms:created>
  <dcterms:modified xsi:type="dcterms:W3CDTF">2026-07-30T07:21:01Z</dcterms:modified>
</cp:coreProperties>
</file>