
<file path=[Content_Types].xml><?xml version="1.0" encoding="utf-8"?>
<Types xmlns="http://schemas.openxmlformats.org/package/2006/content-types">
  <Default Extension="svg" ContentType="image/svg+xml"/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definedNames>
    <definedName name="Excel_BuiltIn_Print_Area" localSheetId="0">#REF!</definedName>
    <definedName name="Print_Area" localSheetId="0">#REF!</definedName>
  </definedNames>
  <calcPr/>
</workbook>
</file>

<file path=xl/sharedStrings.xml><?xml version="1.0" encoding="utf-8"?>
<sst xmlns="http://schemas.openxmlformats.org/spreadsheetml/2006/main" count="85" uniqueCount="85">
  <si>
    <t xml:space="preserve">Обоснование начальной (максимальной) цены контракта (НМЦК)</t>
  </si>
  <si>
    <t>Поставка садовых препаратов и субстратов</t>
  </si>
  <si>
    <t xml:space="preserve">Основные характеристики объекта закупки:</t>
  </si>
  <si>
    <t xml:space="preserve">Наименование и описание объекта закупки, в том числе функциональные, технические и качественные характеристики, эксплуатационные характеристики объекта закупки (при необходимости) и показатели, позволяющие определить соответствие закупаемых товаров, работ, услуг установленным заказчиком требованиям, приведены в Техническом задании.</t>
  </si>
  <si>
    <t xml:space="preserve">Используемый метод определения НМЦК с обоснованием:</t>
  </si>
  <si>
    <t xml:space="preserve">Начальная (максимальная) цена контракта определена методом сопоставимых рыночных цен (анализ рынка).
В соответствие с ч.6 ст. 22 Федерального закона от 05.04.2013г. № 44-ФЗ "О контрактной системе в сфере закупок товаров, работ, услуг для обеспечения государственных и муниципальных нужд" метод сопоставимых рыночных цен (анализа рынка) является приоритетным для определения и обоснования начальной (максимальной) цены контракта.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</si>
  <si>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Расчет НМЦК:</t>
  </si>
  <si>
    <t xml:space="preserve">№ п/п</t>
  </si>
  <si>
    <t xml:space="preserve">Наименование товаров, работ, услуг (ТРУ)</t>
  </si>
  <si>
    <t xml:space="preserve">Код продукции по ОКПД2</t>
  </si>
  <si>
    <t xml:space="preserve">Ед. изм.</t>
  </si>
  <si>
    <t xml:space="preserve">Кол-во (объем)</t>
  </si>
  <si>
    <t xml:space="preserve">Цена за ед.изм., руб. (цi)</t>
  </si>
  <si>
    <t xml:space="preserve">Однородность совокупности значений выявленных цен, используемых в расчете НМЦК</t>
  </si>
  <si>
    <t xml:space="preserve">Цена, руб.*</t>
  </si>
  <si>
    <t xml:space="preserve">Средняя арифметическая величина цены единицы ТРУ (&lt;ц&gt;)</t>
  </si>
  <si>
    <t xml:space="preserve">Кол-во значений цены за ед.изм. ТРУ (n)</t>
  </si>
  <si>
    <t xml:space="preserve">Среднее квадратичное отклонение (σ)</t>
  </si>
  <si>
    <t xml:space="preserve">Коэффициент вариации (V)</t>
  </si>
  <si>
    <t xml:space="preserve">Совокупность значений </t>
  </si>
  <si>
    <t xml:space="preserve">НМЦК рын. </t>
  </si>
  <si>
    <t xml:space="preserve">Цена за единицу изм. (руб.)</t>
  </si>
  <si>
    <t xml:space="preserve">Цена за единицу изм. с округлением до сотых долей после запятой (руб.)</t>
  </si>
  <si>
    <t xml:space="preserve">НМЦК рын. с учетом округления цены за единицу (руб.)</t>
  </si>
  <si>
    <t xml:space="preserve">Источник № 1</t>
  </si>
  <si>
    <t xml:space="preserve"> Источник № 2</t>
  </si>
  <si>
    <t xml:space="preserve">Источник № 3</t>
  </si>
  <si>
    <t xml:space="preserve">Реквизиты ИЦИ4</t>
  </si>
  <si>
    <t xml:space="preserve">Реквизиты ИЦИ5</t>
  </si>
  <si>
    <t>i</t>
  </si>
  <si>
    <t xml:space="preserve">V&gt;33% - неоднородная 
V&lt;33% - однородная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</si>
  <si>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</si>
  <si>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</si>
  <si>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</si>
  <si>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</si>
  <si>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</si>
  <si>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</si>
  <si>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</si>
  <si>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</si>
  <si>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</si>
  <si>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</si>
  <si>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</si>
  <si>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</si>
  <si>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</si>
  <si>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</si>
  <si>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</si>
  <si>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</si>
  <si>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</si>
  <si>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</si>
  <si>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</si>
  <si>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</si>
  <si>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Агроперлит</t>
  </si>
  <si>
    <t xml:space="preserve">08.99.29.240 </t>
  </si>
  <si>
    <t>Штука</t>
  </si>
  <si>
    <t>Вермикулит</t>
  </si>
  <si>
    <t>08.99.29.250</t>
  </si>
  <si>
    <t>Удобрение для фикусов и пальм</t>
  </si>
  <si>
    <t>20.15.79.000</t>
  </si>
  <si>
    <t>Гранулированное удобрение для петуний и бегоний</t>
  </si>
  <si>
    <t xml:space="preserve">20.15.79.000 </t>
  </si>
  <si>
    <t>Виталайзер</t>
  </si>
  <si>
    <t>Радифарм</t>
  </si>
  <si>
    <t>20.20.13.120</t>
  </si>
  <si>
    <t xml:space="preserve">Фунгицид против бактериальных болезней</t>
  </si>
  <si>
    <t>20.20.15.000</t>
  </si>
  <si>
    <t>Фитоверм</t>
  </si>
  <si>
    <t xml:space="preserve">20.20.11.000 </t>
  </si>
  <si>
    <t>Фитоспорин</t>
  </si>
  <si>
    <t xml:space="preserve">Инсектицид защита хвойных от вредителей</t>
  </si>
  <si>
    <t>20.20.11.000</t>
  </si>
  <si>
    <t xml:space="preserve">Фунгицид защита хвойных от болезней</t>
  </si>
  <si>
    <t>Блеск для листьев</t>
  </si>
  <si>
    <t>Зелёное мыло</t>
  </si>
  <si>
    <t xml:space="preserve">Минеральное удобрение для цветущих</t>
  </si>
  <si>
    <t>20.15.39.000</t>
  </si>
  <si>
    <t xml:space="preserve">Удобрение для декоративно лиственных и комнатных растений</t>
  </si>
  <si>
    <t>20.15.71.000</t>
  </si>
  <si>
    <t>Иммуностимулятор</t>
  </si>
  <si>
    <t xml:space="preserve">Регулятор роста растений, защита от ожогов</t>
  </si>
  <si>
    <t xml:space="preserve">Керамзит средний</t>
  </si>
  <si>
    <t xml:space="preserve">23.32.12.190 </t>
  </si>
  <si>
    <t xml:space="preserve">Уголь древесный</t>
  </si>
  <si>
    <t>20.14.72.000</t>
  </si>
  <si>
    <t xml:space="preserve">Итого НМЦК, руб.</t>
  </si>
  <si>
    <t xml:space="preserve">* При определении НМЦК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НМЦК,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программных комплексов, в том числе программное обеспечение ресстра контрактов, не позволяет проводить операции с такими значениями. Поэтому в случае необходимости Заказчиком применяется округление  (вниз) таких показателей.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</si>
</sst>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_-* #,##0.00_р_._-;\-* #,##0.00_р_._-;_-* \-??_р_._-;_-@_-"/>
  </numFmts>
  <fonts count="12">
    <font>
      <sz val="11.000000"/>
      <color theme="1"/>
      <name val="Calibri"/>
      <scheme val="minor"/>
    </font>
    <font>
      <sz val="10.000000"/>
      <color theme="1"/>
      <name val="Arial Cyr"/>
    </font>
    <font>
      <b/>
      <sz val="12.000000"/>
      <name val="Times New Roman"/>
    </font>
    <font>
      <sz val="12.000000"/>
      <name val="Times New Roman"/>
    </font>
    <font>
      <sz val="10.000000"/>
      <name val="Times New Roman"/>
    </font>
    <font>
      <sz val="8.000000"/>
      <name val="Times New Roman"/>
    </font>
    <font>
      <b/>
      <sz val="10.000000"/>
      <name val="Times New Roman"/>
    </font>
    <font>
      <sz val="11.000000"/>
      <name val="Times New Roman"/>
    </font>
    <font>
      <sz val="12.000000"/>
      <color theme="1"/>
      <name val="Times New Roman"/>
    </font>
    <font>
      <sz val="14.000000"/>
      <name val="Times New Roman"/>
    </font>
    <font>
      <sz val="14.000000"/>
      <name val="Arial Cyr"/>
    </font>
    <font>
      <sz val="8.000000"/>
      <name val="Arial Cyr"/>
    </font>
  </fonts>
  <fills count="4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indexed="65"/>
        <bgColor indexed="26"/>
      </patternFill>
    </fill>
  </fills>
  <borders count="16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none"/>
      <diagonal style="none"/>
    </border>
    <border>
      <left style="none"/>
      <right style="thin">
        <color theme="1"/>
      </right>
      <top style="thin">
        <color theme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theme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57">
    <xf fontId="0" fillId="0" borderId="0" numFmtId="0" xfId="0"/>
    <xf fontId="1" fillId="0" borderId="0" numFmtId="0" xfId="0" applyFont="1"/>
    <xf fontId="1" fillId="0" borderId="0" numFmtId="2" xfId="0" applyNumberFormat="1" applyFont="1"/>
    <xf fontId="1" fillId="2" borderId="0" numFmtId="0" xfId="0" applyFont="1" applyFill="1"/>
    <xf fontId="2" fillId="0" borderId="0" numFmtId="0" xfId="0" applyFont="1" applyAlignment="1">
      <alignment horizontal="center"/>
    </xf>
    <xf fontId="2" fillId="3" borderId="0" numFmtId="0" xfId="0" applyFont="1" applyFill="1" applyAlignment="1">
      <alignment horizontal="center" wrapText="1"/>
    </xf>
    <xf fontId="2" fillId="3" borderId="0" numFmtId="0" xfId="0" applyFont="1" applyFill="1" applyAlignment="1">
      <alignment horizontal="center"/>
    </xf>
    <xf fontId="3" fillId="0" borderId="1" numFmtId="0" xfId="0" applyFont="1" applyBorder="1" applyAlignment="1">
      <alignment horizontal="left" vertical="center"/>
    </xf>
    <xf fontId="3" fillId="0" borderId="1" numFmtId="0" xfId="0" applyFont="1" applyBorder="1" applyAlignment="1">
      <alignment horizontal="left" vertical="top" wrapText="1"/>
    </xf>
    <xf fontId="3" fillId="0" borderId="1" numFmtId="0" xfId="0" applyFont="1" applyBorder="1" applyAlignment="1">
      <alignment horizontal="center" vertical="center"/>
    </xf>
    <xf fontId="2" fillId="0" borderId="2" numFmtId="0" xfId="0" applyFont="1" applyBorder="1" applyAlignment="1">
      <alignment horizontal="left" vertical="center"/>
    </xf>
    <xf fontId="4" fillId="0" borderId="1" numFmtId="0" xfId="0" applyFont="1" applyBorder="1" applyAlignment="1">
      <alignment horizontal="center" vertical="center" wrapText="1"/>
    </xf>
    <xf fontId="4" fillId="0" borderId="1" numFmtId="49" xfId="0" applyNumberFormat="1" applyFont="1" applyBorder="1" applyAlignment="1">
      <alignment horizontal="center" vertical="center" wrapText="1"/>
    </xf>
    <xf fontId="4" fillId="0" borderId="1" numFmtId="0" xfId="0" applyFont="1" applyBorder="1" applyAlignment="1">
      <alignment horizontal="center" vertical="center"/>
    </xf>
    <xf fontId="4" fillId="0" borderId="1" numFmtId="2" xfId="0" applyNumberFormat="1" applyFont="1" applyBorder="1" applyAlignment="1">
      <alignment horizontal="center" vertical="center" wrapText="1"/>
    </xf>
    <xf fontId="5" fillId="0" borderId="1" numFmtId="49" xfId="0" applyNumberFormat="1" applyFont="1" applyBorder="1" applyAlignment="1">
      <alignment horizontal="center" vertical="center" wrapText="1"/>
    </xf>
    <xf fontId="4" fillId="0" borderId="1" numFmtId="0" xfId="0" applyFont="1" applyBorder="1"/>
    <xf fontId="4" fillId="0" borderId="1" numFmtId="0" xfId="0" applyFont="1" applyBorder="1" applyAlignment="1">
      <alignment vertical="center"/>
    </xf>
    <xf fontId="6" fillId="0" borderId="1" numFmtId="49" xfId="0" applyNumberFormat="1" applyFont="1" applyBorder="1" applyAlignment="1">
      <alignment horizontal="center" vertical="center" wrapText="1"/>
    </xf>
    <xf fontId="6" fillId="0" borderId="1" numFmtId="2" xfId="0" applyNumberFormat="1" applyFont="1" applyBorder="1" applyAlignment="1">
      <alignment horizontal="center" vertical="center" wrapText="1"/>
    </xf>
    <xf fontId="4" fillId="0" borderId="3" numFmtId="0" xfId="0" applyFont="1" applyBorder="1" applyAlignment="1">
      <alignment horizontal="center" vertical="center" wrapText="1"/>
    </xf>
    <xf fontId="3" fillId="0" borderId="1" numFmtId="0" xfId="0" applyFont="1" applyBorder="1" applyAlignment="1">
      <alignment horizontal="left" vertical="center" wrapText="1"/>
    </xf>
    <xf fontId="7" fillId="0" borderId="3" numFmtId="0" xfId="0" applyFont="1" applyBorder="1" applyAlignment="1">
      <alignment horizontal="center" vertical="center" wrapText="1"/>
    </xf>
    <xf fontId="7" fillId="0" borderId="3" numFmtId="0" xfId="0" applyFont="1" applyBorder="1" applyAlignment="1">
      <alignment horizontal="center" vertical="center"/>
    </xf>
    <xf fontId="7" fillId="0" borderId="3" numFmtId="160" xfId="0" applyNumberFormat="1" applyFont="1" applyBorder="1" applyAlignment="1">
      <alignment horizontal="center" vertical="center"/>
    </xf>
    <xf fontId="7" fillId="0" borderId="4" numFmtId="4" xfId="0" applyNumberFormat="1" applyFont="1" applyBorder="1" applyAlignment="1">
      <alignment horizontal="center" vertical="center"/>
    </xf>
    <xf fontId="7" fillId="0" borderId="5" numFmtId="160" xfId="0" applyNumberFormat="1" applyFont="1" applyBorder="1" applyAlignment="1">
      <alignment horizontal="center" vertical="center"/>
    </xf>
    <xf fontId="7" fillId="0" borderId="6" numFmtId="160" xfId="0" applyNumberFormat="1" applyFont="1" applyBorder="1" applyAlignment="1">
      <alignment horizontal="center" vertical="center"/>
    </xf>
    <xf fontId="4" fillId="0" borderId="7" numFmtId="0" xfId="0" applyFont="1" applyBorder="1" applyAlignment="1">
      <alignment horizontal="center" vertical="center"/>
    </xf>
    <xf fontId="4" fillId="0" borderId="3" numFmtId="0" xfId="0" applyFont="1" applyBorder="1" applyAlignment="1">
      <alignment horizontal="center" vertical="center"/>
    </xf>
    <xf fontId="6" fillId="0" borderId="3" numFmtId="0" xfId="0" applyFont="1" applyBorder="1" applyAlignment="1">
      <alignment horizontal="center" vertical="center" wrapText="1"/>
    </xf>
    <xf fontId="3" fillId="0" borderId="3" numFmtId="2" xfId="0" applyNumberFormat="1" applyFont="1" applyBorder="1" applyAlignment="1">
      <alignment horizontal="center" vertical="center"/>
    </xf>
    <xf fontId="3" fillId="0" borderId="3" numFmtId="0" xfId="0" applyFont="1" applyBorder="1" applyAlignment="1">
      <alignment horizontal="center" vertical="center"/>
    </xf>
    <xf fontId="7" fillId="0" borderId="8" numFmtId="4" xfId="0" applyNumberFormat="1" applyFont="1" applyBorder="1" applyAlignment="1">
      <alignment horizontal="center" vertical="center"/>
    </xf>
    <xf fontId="4" fillId="0" borderId="9" numFmtId="0" xfId="0" applyFont="1" applyBorder="1" applyAlignment="1">
      <alignment horizontal="center" vertical="center"/>
    </xf>
    <xf fontId="8" fillId="0" borderId="1" numFmtId="0" xfId="0" applyFont="1" applyBorder="1"/>
    <xf fontId="7" fillId="0" borderId="1" numFmtId="0" xfId="0" applyFont="1" applyBorder="1" applyAlignment="1">
      <alignment horizontal="center" vertical="center" wrapText="1"/>
    </xf>
    <xf fontId="7" fillId="0" borderId="1" numFmtId="0" xfId="0" applyFont="1" applyBorder="1" applyAlignment="1">
      <alignment horizontal="center" vertical="center"/>
    </xf>
    <xf fontId="7" fillId="0" borderId="1" numFmtId="160" xfId="0" applyNumberFormat="1" applyFont="1" applyBorder="1" applyAlignment="1">
      <alignment horizontal="center" vertical="center"/>
    </xf>
    <xf fontId="7" fillId="0" borderId="10" numFmtId="4" xfId="0" applyNumberFormat="1" applyFont="1" applyBorder="1" applyAlignment="1">
      <alignment horizontal="center" vertical="center"/>
    </xf>
    <xf fontId="7" fillId="0" borderId="11" numFmtId="160" xfId="0" applyNumberFormat="1" applyFont="1" applyBorder="1" applyAlignment="1">
      <alignment horizontal="center" vertical="center"/>
    </xf>
    <xf fontId="7" fillId="0" borderId="12" numFmtId="160" xfId="0" applyNumberFormat="1" applyFont="1" applyBorder="1" applyAlignment="1">
      <alignment horizontal="center" vertical="center"/>
    </xf>
    <xf fontId="4" fillId="0" borderId="13" numFmtId="0" xfId="0" applyFont="1" applyBorder="1" applyAlignment="1">
      <alignment horizontal="center" vertical="center"/>
    </xf>
    <xf fontId="6" fillId="0" borderId="1" numFmtId="0" xfId="0" applyFont="1" applyBorder="1" applyAlignment="1">
      <alignment horizontal="center" vertical="center" wrapText="1"/>
    </xf>
    <xf fontId="3" fillId="0" borderId="1" numFmtId="2" xfId="0" applyNumberFormat="1" applyFont="1" applyBorder="1" applyAlignment="1">
      <alignment horizontal="center" vertical="center"/>
    </xf>
    <xf fontId="1" fillId="0" borderId="0" numFmtId="0" xfId="0" applyFont="1" applyAlignment="1">
      <alignment vertical="top"/>
    </xf>
    <xf fontId="2" fillId="0" borderId="14" numFmtId="0" xfId="0" applyFont="1" applyBorder="1" applyAlignment="1">
      <alignment horizontal="center" vertical="center"/>
    </xf>
    <xf fontId="2" fillId="0" borderId="15" numFmtId="0" xfId="0" applyFont="1" applyBorder="1" applyAlignment="1">
      <alignment horizontal="center" vertical="center"/>
    </xf>
    <xf fontId="2" fillId="0" borderId="14" numFmtId="4" xfId="0" applyNumberFormat="1" applyFont="1" applyBorder="1" applyAlignment="1">
      <alignment horizontal="right" vertical="center"/>
    </xf>
    <xf fontId="3" fillId="0" borderId="0" numFmtId="0" xfId="0" applyFont="1" applyAlignment="1">
      <alignment horizontal="left" vertical="top" wrapText="1"/>
    </xf>
    <xf fontId="9" fillId="0" borderId="0" numFmtId="0" xfId="0" applyFont="1" applyAlignment="1">
      <alignment horizontal="left" vertical="center"/>
    </xf>
    <xf fontId="9" fillId="0" borderId="0" numFmtId="0" xfId="0" applyFont="1" applyAlignment="1">
      <alignment horizontal="center"/>
    </xf>
    <xf fontId="9" fillId="0" borderId="0" numFmtId="0" xfId="0" applyFont="1"/>
    <xf fontId="10" fillId="0" borderId="0" numFmtId="0" xfId="0" applyFont="1"/>
    <xf fontId="9" fillId="0" borderId="0" numFmtId="0" xfId="0" applyFont="1" applyAlignment="1">
      <alignment horizontal="center" vertical="center"/>
    </xf>
    <xf fontId="11" fillId="0" borderId="0" numFmtId="0" xfId="0" applyFont="1" applyAlignment="1">
      <alignment horizontal="center"/>
    </xf>
    <xf fontId="11" fillId="0" borderId="0" numFmt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media1.svg"/><Relationship Id="rId3" Type="http://schemas.openxmlformats.org/officeDocument/2006/relationships/image" Target="../media/image2.png"/><Relationship Id="rId4" Type="http://schemas.openxmlformats.org/officeDocument/2006/relationships/image" Target="../media/media2.svg"/><Relationship Id="rId5" Type="http://schemas.openxmlformats.org/officeDocument/2006/relationships/image" Target="../media/image3.png"/><Relationship Id="rId6" Type="http://schemas.openxmlformats.org/officeDocument/2006/relationships/image" Target="../media/media3.svg"/><Relationship Id="rId7" Type="http://schemas.openxmlformats.org/officeDocument/2006/relationships/image" Target="../media/image4.png"/><Relationship Id="rId8" Type="http://schemas.openxmlformats.org/officeDocument/2006/relationships/image" Target="../media/media4.sv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14</xdr:col>
      <xdr:colOff>9505</xdr:colOff>
      <xdr:row>12</xdr:row>
      <xdr:rowOff>29020</xdr:rowOff>
    </xdr:from>
    <xdr:to>
      <xdr:col>14</xdr:col>
      <xdr:colOff>1383858</xdr:colOff>
      <xdr:row>12</xdr:row>
      <xdr:rowOff>533547</xdr:rowOff>
    </xdr:to>
    <xdr:pic>
      <xdr:nvPicPr>
        <xdr:cNvPr id="85198961" name="Picture 2"/>
        <xdr:cNvPicPr>
          <a:picLocks noChangeAspect="1"/>
        </xdr:cNvPicPr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twoCell">
    <xdr:from>
      <xdr:col>15</xdr:col>
      <xdr:colOff>9672</xdr:colOff>
      <xdr:row>12</xdr:row>
      <xdr:rowOff>46879</xdr:rowOff>
    </xdr:from>
    <xdr:to>
      <xdr:col>15</xdr:col>
      <xdr:colOff>963512</xdr:colOff>
      <xdr:row>12</xdr:row>
      <xdr:rowOff>551407</xdr:rowOff>
    </xdr:to>
    <xdr:pic>
      <xdr:nvPicPr>
        <xdr:cNvPr id="830701946" name="Picture 1"/>
        <xdr:cNvPicPr>
          <a:picLocks noChangeAspect="1"/>
        </xdr:cNvPicPr>
      </xdr:nvPicPr>
      <xdr:blipFill>
        <a:blip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twoCell">
    <xdr:from>
      <xdr:col>18</xdr:col>
      <xdr:colOff>10639</xdr:colOff>
      <xdr:row>12</xdr:row>
      <xdr:rowOff>0</xdr:rowOff>
    </xdr:from>
    <xdr:to>
      <xdr:col>19</xdr:col>
      <xdr:colOff>96179</xdr:colOff>
      <xdr:row>12</xdr:row>
      <xdr:rowOff>551407</xdr:rowOff>
    </xdr:to>
    <xdr:pic>
      <xdr:nvPicPr>
        <xdr:cNvPr id="1432506185" name="Рисунок 1432506184"/>
        <xdr:cNvPicPr/>
      </xdr:nvPicPr>
      <xdr:blipFill>
        <a:blip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/>
      </xdr:blipFill>
      <xdr:spPr bwMode="auto"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17</xdr:col>
      <xdr:colOff>0</xdr:colOff>
      <xdr:row>12</xdr:row>
      <xdr:rowOff>0</xdr:rowOff>
    </xdr:from>
    <xdr:to>
      <xdr:col>17</xdr:col>
      <xdr:colOff>1603324</xdr:colOff>
      <xdr:row>12</xdr:row>
      <xdr:rowOff>466575</xdr:rowOff>
    </xdr:to>
    <xdr:pic>
      <xdr:nvPicPr>
        <xdr:cNvPr id="803489539" name="Рисунок 803489538"/>
        <xdr:cNvPicPr/>
      </xdr:nvPicPr>
      <xdr:blipFill>
        <a:blip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/>
      </xdr:blipFill>
      <xdr:spPr bwMode="auto"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Ruler="1" view="pageBreakPreview" topLeftCell="A7" zoomScale="70" workbookViewId="0">
      <selection activeCell="N12" activeCellId="0" sqref="N12:N13"/>
    </sheetView>
  </sheetViews>
  <sheetFormatPr defaultRowHeight="12.75" customHeight="1"/>
  <cols>
    <col customWidth="1" min="1" max="1" width="4"/>
    <col customWidth="1" min="2" max="2" width="66.28125"/>
    <col customWidth="1" min="3" max="3" width="26.57421875"/>
    <col customWidth="1" min="4" max="4" width="12.7109375"/>
    <col customWidth="1" min="5" max="5" width="7.28515625"/>
    <col customWidth="1" min="6" max="6" width="11.85546875"/>
    <col customWidth="1" min="7" max="7" width="11.42578125"/>
    <col customWidth="1" min="8" max="8" width="3.5703125"/>
    <col customWidth="1" min="9" max="9" width="7.7109375"/>
    <col customWidth="1" min="10" max="11" width="4.42578125"/>
    <col customWidth="1" min="12" max="12" width="5.42578125"/>
    <col customWidth="1" min="13" max="13" width="14.28515625"/>
    <col customWidth="1" min="14" max="14" width="10.85546875"/>
    <col customWidth="1" min="15" max="15" width="21"/>
    <col customWidth="1" min="16" max="16" width="14.7109375"/>
    <col customWidth="1" min="17" max="17" width="21.42578125"/>
    <col customWidth="1" min="18" max="18" width="24.7109375"/>
    <col customWidth="1" min="19" max="19" style="1" width="15.5703125"/>
    <col customWidth="1" min="20" max="20" width="14.7109375"/>
    <col customWidth="1" min="21" max="21" style="2" width="19.28515625"/>
    <col customWidth="1" min="22" max="257" width="9.28515625"/>
  </cols>
  <sheetData>
    <row r="1" s="3" customFormat="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="3" customForma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="1" customFormat="1" ht="24" customHeight="1">
      <c r="A3" s="5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ht="18.600000000000001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T4" s="1"/>
    </row>
    <row r="5" ht="50.25" customHeight="1">
      <c r="A5" s="7" t="s">
        <v>2</v>
      </c>
      <c r="B5" s="7"/>
      <c r="C5" s="7"/>
      <c r="D5" s="8" t="s">
        <v>3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</row>
    <row r="6" ht="51" customHeight="1">
      <c r="A6" s="9" t="s">
        <v>4</v>
      </c>
      <c r="B6" s="9"/>
      <c r="C6" s="9"/>
      <c r="D6" s="8" t="s">
        <v>5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ht="16.5" customHeight="1">
      <c r="A7" s="10" t="s">
        <v>6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</row>
    <row r="8" ht="9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</row>
    <row r="9" ht="5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</row>
    <row r="10" ht="12.75" hidden="1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</row>
    <row r="11" ht="21.75" customHeight="1">
      <c r="A11" s="11" t="s">
        <v>7</v>
      </c>
      <c r="B11" s="12" t="s">
        <v>8</v>
      </c>
      <c r="C11" s="12" t="s">
        <v>9</v>
      </c>
      <c r="D11" s="12" t="s">
        <v>10</v>
      </c>
      <c r="E11" s="12" t="s">
        <v>11</v>
      </c>
      <c r="F11" s="12" t="s">
        <v>12</v>
      </c>
      <c r="G11" s="12"/>
      <c r="H11" s="12"/>
      <c r="I11" s="12"/>
      <c r="J11" s="12"/>
      <c r="K11" s="12"/>
      <c r="L11" s="12"/>
      <c r="M11" s="12" t="s">
        <v>13</v>
      </c>
      <c r="N11" s="12"/>
      <c r="O11" s="12"/>
      <c r="P11" s="12"/>
      <c r="Q11" s="12"/>
      <c r="R11" s="13" t="s">
        <v>14</v>
      </c>
      <c r="S11" s="13"/>
      <c r="T11" s="13"/>
      <c r="U11" s="13"/>
    </row>
    <row r="12" ht="43.5" customHeight="1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 t="s">
        <v>15</v>
      </c>
      <c r="N12" s="12" t="s">
        <v>16</v>
      </c>
      <c r="O12" s="12" t="s">
        <v>17</v>
      </c>
      <c r="P12" s="12" t="s">
        <v>18</v>
      </c>
      <c r="Q12" s="12" t="s">
        <v>19</v>
      </c>
      <c r="R12" s="12" t="s">
        <v>20</v>
      </c>
      <c r="S12" s="11" t="s">
        <v>21</v>
      </c>
      <c r="T12" s="11" t="s">
        <v>22</v>
      </c>
      <c r="U12" s="14" t="s">
        <v>23</v>
      </c>
    </row>
    <row r="13" ht="45" customHeight="1">
      <c r="A13" s="11"/>
      <c r="B13" s="12"/>
      <c r="C13" s="12"/>
      <c r="D13" s="12"/>
      <c r="E13" s="12"/>
      <c r="F13" s="15" t="s">
        <v>24</v>
      </c>
      <c r="G13" s="15" t="s">
        <v>25</v>
      </c>
      <c r="H13" s="15" t="s">
        <v>26</v>
      </c>
      <c r="I13" s="15"/>
      <c r="J13" s="15" t="s">
        <v>27</v>
      </c>
      <c r="K13" s="15" t="s">
        <v>28</v>
      </c>
      <c r="L13" s="12" t="s">
        <v>29</v>
      </c>
      <c r="M13" s="12"/>
      <c r="N13" s="12"/>
      <c r="O13" s="12"/>
      <c r="P13" s="12"/>
      <c r="Q13" s="12" t="s">
        <v>30</v>
      </c>
      <c r="R13" s="16"/>
      <c r="S13" s="17"/>
      <c r="T13" s="11"/>
      <c r="U13" s="14"/>
    </row>
    <row r="14" ht="15" customHeight="1">
      <c r="A14" s="18" t="s">
        <v>31</v>
      </c>
      <c r="B14" s="18" t="s">
        <v>32</v>
      </c>
      <c r="C14" s="18" t="s">
        <v>33</v>
      </c>
      <c r="D14" s="18" t="s">
        <v>34</v>
      </c>
      <c r="E14" s="18" t="s">
        <v>35</v>
      </c>
      <c r="F14" s="18" t="s">
        <v>36</v>
      </c>
      <c r="G14" s="18" t="s">
        <v>37</v>
      </c>
      <c r="H14" s="18" t="s">
        <v>38</v>
      </c>
      <c r="I14" s="18"/>
      <c r="J14" s="18" t="s">
        <v>39</v>
      </c>
      <c r="K14" s="18" t="s">
        <v>40</v>
      </c>
      <c r="L14" s="18" t="s">
        <v>41</v>
      </c>
      <c r="M14" s="18" t="s">
        <v>42</v>
      </c>
      <c r="N14" s="18" t="s">
        <v>43</v>
      </c>
      <c r="O14" s="18" t="s">
        <v>44</v>
      </c>
      <c r="P14" s="18" t="s">
        <v>45</v>
      </c>
      <c r="Q14" s="18" t="s">
        <v>46</v>
      </c>
      <c r="R14" s="18" t="s">
        <v>47</v>
      </c>
      <c r="S14" s="18" t="s">
        <v>48</v>
      </c>
      <c r="T14" s="18" t="s">
        <v>49</v>
      </c>
      <c r="U14" s="19" t="s">
        <v>50</v>
      </c>
    </row>
    <row r="15" ht="15" customHeight="1">
      <c r="A15" s="20">
        <v>1</v>
      </c>
      <c r="B15" s="21" t="s">
        <v>51</v>
      </c>
      <c r="C15" s="22" t="s">
        <v>52</v>
      </c>
      <c r="D15" s="23" t="s">
        <v>53</v>
      </c>
      <c r="E15" s="23">
        <v>1</v>
      </c>
      <c r="F15" s="24">
        <v>1123</v>
      </c>
      <c r="G15" s="25">
        <v>1010</v>
      </c>
      <c r="H15" s="26">
        <v>1370</v>
      </c>
      <c r="I15" s="27"/>
      <c r="J15" s="28"/>
      <c r="K15" s="29"/>
      <c r="L15" s="30"/>
      <c r="M15" s="31">
        <f t="shared" ref="M15:M33" si="0">AVERAGE(F15:K15)</f>
        <v>1167.6666666666667</v>
      </c>
      <c r="N15" s="32">
        <f t="shared" ref="N15:N33" si="1">COUNT(F15:K15)</f>
        <v>3</v>
      </c>
      <c r="O15" s="32">
        <f t="shared" ref="O15:O33" si="2">SQRT((POWER(F15-M15,2)+POWER(G15-M15,2)+POWER(H15-M15,2)+IF(J15=0,0,POWER(J15-M15,2))+IF(K15=0,0,((K15-M15)^2))+IF(L15=0,0,((L15-M15)^2)))/(N15-1))</f>
        <v>184.10956882610239</v>
      </c>
      <c r="P15" s="32">
        <f t="shared" ref="P15:P33" si="3">O15/M15*100</f>
        <v>15.767305351935686</v>
      </c>
      <c r="Q15" s="32" t="str">
        <f t="shared" ref="Q15:Q33" si="4">IF(P15&gt;33,"неоднородная","однородная")</f>
        <v>однородная</v>
      </c>
      <c r="R15" s="32">
        <f t="shared" ref="R15:R33" si="5">(E15/N15)*SUM(F15:L15)</f>
        <v>1167.6666666666665</v>
      </c>
      <c r="S15" s="32">
        <f t="shared" ref="S15:S33" si="6">R15/E15</f>
        <v>1167.6666666666665</v>
      </c>
      <c r="T15" s="32">
        <f t="shared" ref="T15:T33" si="7">ROUND(S15,2)</f>
        <v>1167.6700000000001</v>
      </c>
      <c r="U15" s="31">
        <f t="shared" ref="U15:U33" si="8">T15*E15</f>
        <v>1167.6700000000001</v>
      </c>
    </row>
    <row r="16" ht="15" customHeight="1">
      <c r="A16" s="20">
        <v>2</v>
      </c>
      <c r="B16" s="21" t="s">
        <v>54</v>
      </c>
      <c r="C16" s="22" t="s">
        <v>55</v>
      </c>
      <c r="D16" s="23" t="s">
        <v>53</v>
      </c>
      <c r="E16" s="23">
        <v>1</v>
      </c>
      <c r="F16" s="24">
        <v>1350</v>
      </c>
      <c r="G16" s="25">
        <v>1350</v>
      </c>
      <c r="H16" s="26">
        <v>1350</v>
      </c>
      <c r="I16" s="27"/>
      <c r="J16" s="28"/>
      <c r="K16" s="29"/>
      <c r="L16" s="30"/>
      <c r="M16" s="31">
        <f t="shared" si="0"/>
        <v>1350</v>
      </c>
      <c r="N16" s="32">
        <f t="shared" si="1"/>
        <v>3</v>
      </c>
      <c r="O16" s="32">
        <f t="shared" si="2"/>
        <v>0</v>
      </c>
      <c r="P16" s="32">
        <f t="shared" si="3"/>
        <v>0</v>
      </c>
      <c r="Q16" s="32" t="str">
        <f t="shared" si="4"/>
        <v>однородная</v>
      </c>
      <c r="R16" s="32">
        <f t="shared" si="5"/>
        <v>1350</v>
      </c>
      <c r="S16" s="32">
        <f t="shared" si="6"/>
        <v>1350</v>
      </c>
      <c r="T16" s="32">
        <f t="shared" si="7"/>
        <v>1350</v>
      </c>
      <c r="U16" s="31">
        <f t="shared" si="8"/>
        <v>1350</v>
      </c>
    </row>
    <row r="17" ht="15" customHeight="1">
      <c r="A17" s="20">
        <v>3</v>
      </c>
      <c r="B17" s="21" t="s">
        <v>56</v>
      </c>
      <c r="C17" s="22" t="s">
        <v>57</v>
      </c>
      <c r="D17" s="23" t="s">
        <v>53</v>
      </c>
      <c r="E17" s="23">
        <v>20</v>
      </c>
      <c r="F17" s="24">
        <v>252</v>
      </c>
      <c r="G17" s="33">
        <v>230</v>
      </c>
      <c r="H17" s="26">
        <v>275</v>
      </c>
      <c r="I17" s="27"/>
      <c r="J17" s="34"/>
      <c r="K17" s="29"/>
      <c r="L17" s="30"/>
      <c r="M17" s="31">
        <f t="shared" si="0"/>
        <v>252.33333333333334</v>
      </c>
      <c r="N17" s="32">
        <f t="shared" si="1"/>
        <v>3</v>
      </c>
      <c r="O17" s="32">
        <f t="shared" si="2"/>
        <v>22.501851775650231</v>
      </c>
      <c r="P17" s="32">
        <f t="shared" si="3"/>
        <v>8.9175106112220188</v>
      </c>
      <c r="Q17" s="32" t="str">
        <f t="shared" si="4"/>
        <v>однородная</v>
      </c>
      <c r="R17" s="32">
        <f t="shared" si="5"/>
        <v>5046.666666666667</v>
      </c>
      <c r="S17" s="32">
        <f t="shared" si="6"/>
        <v>252.33333333333334</v>
      </c>
      <c r="T17" s="32">
        <f t="shared" si="7"/>
        <v>252.33000000000001</v>
      </c>
      <c r="U17" s="31">
        <f t="shared" si="8"/>
        <v>5046.6000000000004</v>
      </c>
    </row>
    <row r="18" ht="15" customHeight="1">
      <c r="A18" s="20">
        <v>4</v>
      </c>
      <c r="B18" s="21" t="s">
        <v>58</v>
      </c>
      <c r="C18" s="22" t="s">
        <v>59</v>
      </c>
      <c r="D18" s="23" t="s">
        <v>53</v>
      </c>
      <c r="E18" s="23">
        <v>3</v>
      </c>
      <c r="F18" s="24">
        <v>374</v>
      </c>
      <c r="G18" s="33">
        <v>349</v>
      </c>
      <c r="H18" s="26">
        <v>413</v>
      </c>
      <c r="I18" s="27"/>
      <c r="J18" s="34"/>
      <c r="K18" s="29"/>
      <c r="L18" s="30"/>
      <c r="M18" s="31">
        <f t="shared" si="0"/>
        <v>378.66666666666669</v>
      </c>
      <c r="N18" s="32">
        <f t="shared" si="1"/>
        <v>3</v>
      </c>
      <c r="O18" s="32">
        <f t="shared" si="2"/>
        <v>32.254198693090068</v>
      </c>
      <c r="P18" s="32">
        <f t="shared" si="3"/>
        <v>8.5178341619075884</v>
      </c>
      <c r="Q18" s="32" t="str">
        <f t="shared" si="4"/>
        <v>однородная</v>
      </c>
      <c r="R18" s="32">
        <f t="shared" si="5"/>
        <v>1136</v>
      </c>
      <c r="S18" s="32">
        <f t="shared" si="6"/>
        <v>378.66666666666669</v>
      </c>
      <c r="T18" s="32">
        <f t="shared" si="7"/>
        <v>378.67000000000002</v>
      </c>
      <c r="U18" s="31">
        <f t="shared" si="8"/>
        <v>1136.01</v>
      </c>
    </row>
    <row r="19" ht="15" customHeight="1">
      <c r="A19" s="20">
        <v>5</v>
      </c>
      <c r="B19" s="21" t="s">
        <v>60</v>
      </c>
      <c r="C19" s="22" t="s">
        <v>57</v>
      </c>
      <c r="D19" s="23" t="s">
        <v>53</v>
      </c>
      <c r="E19" s="23">
        <v>20</v>
      </c>
      <c r="F19" s="24">
        <v>340</v>
      </c>
      <c r="G19" s="33">
        <v>320</v>
      </c>
      <c r="H19" s="26">
        <v>338</v>
      </c>
      <c r="I19" s="27"/>
      <c r="J19" s="34"/>
      <c r="K19" s="29"/>
      <c r="L19" s="30"/>
      <c r="M19" s="31">
        <f t="shared" si="0"/>
        <v>332.66666666666669</v>
      </c>
      <c r="N19" s="32">
        <f t="shared" si="1"/>
        <v>3</v>
      </c>
      <c r="O19" s="32">
        <f t="shared" si="2"/>
        <v>11.015141094572202</v>
      </c>
      <c r="P19" s="32">
        <f t="shared" si="3"/>
        <v>3.3111646576870344</v>
      </c>
      <c r="Q19" s="32" t="str">
        <f t="shared" si="4"/>
        <v>однородная</v>
      </c>
      <c r="R19" s="32">
        <f t="shared" si="5"/>
        <v>6653.3333333333339</v>
      </c>
      <c r="S19" s="32">
        <f t="shared" si="6"/>
        <v>332.66666666666669</v>
      </c>
      <c r="T19" s="32">
        <f t="shared" si="7"/>
        <v>332.67000000000002</v>
      </c>
      <c r="U19" s="31">
        <f t="shared" si="8"/>
        <v>6653.4000000000005</v>
      </c>
    </row>
    <row r="20" ht="15" customHeight="1">
      <c r="A20" s="20">
        <v>6</v>
      </c>
      <c r="B20" s="21" t="s">
        <v>61</v>
      </c>
      <c r="C20" s="22" t="s">
        <v>62</v>
      </c>
      <c r="D20" s="23" t="s">
        <v>53</v>
      </c>
      <c r="E20" s="23">
        <v>18</v>
      </c>
      <c r="F20" s="24">
        <v>580</v>
      </c>
      <c r="G20" s="33">
        <v>690</v>
      </c>
      <c r="H20" s="26">
        <v>693</v>
      </c>
      <c r="I20" s="27"/>
      <c r="J20" s="34"/>
      <c r="K20" s="29"/>
      <c r="L20" s="30"/>
      <c r="M20" s="31">
        <f t="shared" si="0"/>
        <v>654.33333333333337</v>
      </c>
      <c r="N20" s="32">
        <f t="shared" si="1"/>
        <v>3</v>
      </c>
      <c r="O20" s="32">
        <f t="shared" si="2"/>
        <v>64.392028492145926</v>
      </c>
      <c r="P20" s="32">
        <f t="shared" si="3"/>
        <v>9.8408601872866921</v>
      </c>
      <c r="Q20" s="32" t="str">
        <f t="shared" si="4"/>
        <v>однородная</v>
      </c>
      <c r="R20" s="32">
        <f t="shared" si="5"/>
        <v>11778</v>
      </c>
      <c r="S20" s="32">
        <f t="shared" si="6"/>
        <v>654.33333333333337</v>
      </c>
      <c r="T20" s="32">
        <f t="shared" si="7"/>
        <v>654.33000000000004</v>
      </c>
      <c r="U20" s="31">
        <f t="shared" si="8"/>
        <v>11777.940000000001</v>
      </c>
    </row>
    <row r="21" ht="15" customHeight="1">
      <c r="A21" s="20">
        <v>7</v>
      </c>
      <c r="B21" s="21" t="s">
        <v>63</v>
      </c>
      <c r="C21" s="22" t="s">
        <v>64</v>
      </c>
      <c r="D21" s="23" t="s">
        <v>53</v>
      </c>
      <c r="E21" s="23">
        <v>10</v>
      </c>
      <c r="F21" s="24">
        <v>31</v>
      </c>
      <c r="G21" s="33">
        <v>31.620000000000001</v>
      </c>
      <c r="H21" s="26">
        <v>26</v>
      </c>
      <c r="I21" s="27"/>
      <c r="J21" s="34"/>
      <c r="K21" s="29"/>
      <c r="L21" s="30"/>
      <c r="M21" s="31">
        <f t="shared" si="0"/>
        <v>29.540000000000003</v>
      </c>
      <c r="N21" s="32">
        <f t="shared" si="1"/>
        <v>3</v>
      </c>
      <c r="O21" s="32">
        <f t="shared" si="2"/>
        <v>3.0813633346296574</v>
      </c>
      <c r="P21" s="32">
        <f t="shared" si="3"/>
        <v>10.431155499761873</v>
      </c>
      <c r="Q21" s="32" t="str">
        <f t="shared" si="4"/>
        <v>однородная</v>
      </c>
      <c r="R21" s="32">
        <f t="shared" si="5"/>
        <v>295.40000000000003</v>
      </c>
      <c r="S21" s="32">
        <f t="shared" si="6"/>
        <v>29.540000000000003</v>
      </c>
      <c r="T21" s="32">
        <f t="shared" si="7"/>
        <v>29.539999999999999</v>
      </c>
      <c r="U21" s="31">
        <f t="shared" si="8"/>
        <v>295.39999999999998</v>
      </c>
    </row>
    <row r="22" ht="15" customHeight="1">
      <c r="A22" s="20">
        <v>8</v>
      </c>
      <c r="B22" s="21" t="s">
        <v>65</v>
      </c>
      <c r="C22" s="22" t="s">
        <v>66</v>
      </c>
      <c r="D22" s="23" t="s">
        <v>53</v>
      </c>
      <c r="E22" s="23">
        <v>5</v>
      </c>
      <c r="F22" s="24">
        <v>320</v>
      </c>
      <c r="G22" s="33">
        <v>420</v>
      </c>
      <c r="H22" s="26">
        <v>385</v>
      </c>
      <c r="I22" s="27"/>
      <c r="J22" s="34"/>
      <c r="K22" s="29"/>
      <c r="L22" s="30"/>
      <c r="M22" s="31">
        <f t="shared" si="0"/>
        <v>375</v>
      </c>
      <c r="N22" s="32">
        <f t="shared" si="1"/>
        <v>3</v>
      </c>
      <c r="O22" s="32">
        <f t="shared" si="2"/>
        <v>50.744457825461097</v>
      </c>
      <c r="P22" s="32">
        <f t="shared" si="3"/>
        <v>13.531855420122959</v>
      </c>
      <c r="Q22" s="32" t="str">
        <f t="shared" si="4"/>
        <v>однородная</v>
      </c>
      <c r="R22" s="32">
        <f t="shared" si="5"/>
        <v>1875</v>
      </c>
      <c r="S22" s="32">
        <f t="shared" si="6"/>
        <v>375</v>
      </c>
      <c r="T22" s="32">
        <f t="shared" si="7"/>
        <v>375</v>
      </c>
      <c r="U22" s="31">
        <f t="shared" si="8"/>
        <v>1875</v>
      </c>
    </row>
    <row r="23" ht="15" customHeight="1">
      <c r="A23" s="20">
        <v>9</v>
      </c>
      <c r="B23" s="21" t="s">
        <v>67</v>
      </c>
      <c r="C23" s="22" t="s">
        <v>64</v>
      </c>
      <c r="D23" s="23" t="s">
        <v>53</v>
      </c>
      <c r="E23" s="23">
        <v>5</v>
      </c>
      <c r="F23" s="24">
        <v>149</v>
      </c>
      <c r="G23" s="33">
        <v>115</v>
      </c>
      <c r="H23" s="26">
        <v>120.75</v>
      </c>
      <c r="I23" s="27"/>
      <c r="J23" s="34"/>
      <c r="K23" s="29"/>
      <c r="L23" s="30"/>
      <c r="M23" s="31">
        <f t="shared" si="0"/>
        <v>128.25</v>
      </c>
      <c r="N23" s="32">
        <f t="shared" si="1"/>
        <v>3</v>
      </c>
      <c r="O23" s="32">
        <f t="shared" si="2"/>
        <v>18.198557635153396</v>
      </c>
      <c r="P23" s="32">
        <f t="shared" si="3"/>
        <v>14.18990848744904</v>
      </c>
      <c r="Q23" s="32" t="str">
        <f t="shared" si="4"/>
        <v>однородная</v>
      </c>
      <c r="R23" s="32">
        <f t="shared" si="5"/>
        <v>641.25</v>
      </c>
      <c r="S23" s="32">
        <f t="shared" si="6"/>
        <v>128.25</v>
      </c>
      <c r="T23" s="32">
        <f t="shared" si="7"/>
        <v>128.25</v>
      </c>
      <c r="U23" s="31">
        <f t="shared" si="8"/>
        <v>641.25</v>
      </c>
    </row>
    <row r="24" ht="15" customHeight="1">
      <c r="A24" s="20">
        <v>10</v>
      </c>
      <c r="B24" s="35" t="s">
        <v>68</v>
      </c>
      <c r="C24" s="22" t="s">
        <v>69</v>
      </c>
      <c r="D24" s="23" t="s">
        <v>53</v>
      </c>
      <c r="E24" s="23">
        <v>50</v>
      </c>
      <c r="F24" s="24">
        <v>85</v>
      </c>
      <c r="G24" s="33">
        <v>100</v>
      </c>
      <c r="H24" s="26">
        <v>76</v>
      </c>
      <c r="I24" s="27"/>
      <c r="J24" s="34"/>
      <c r="K24" s="29"/>
      <c r="L24" s="30"/>
      <c r="M24" s="31">
        <f t="shared" si="0"/>
        <v>87</v>
      </c>
      <c r="N24" s="32">
        <f t="shared" si="1"/>
        <v>3</v>
      </c>
      <c r="O24" s="32">
        <f t="shared" si="2"/>
        <v>12.124355652982141</v>
      </c>
      <c r="P24" s="32">
        <f t="shared" si="3"/>
        <v>13.936040980439243</v>
      </c>
      <c r="Q24" s="32" t="str">
        <f t="shared" si="4"/>
        <v>однородная</v>
      </c>
      <c r="R24" s="32">
        <f t="shared" si="5"/>
        <v>4350</v>
      </c>
      <c r="S24" s="32">
        <f t="shared" si="6"/>
        <v>87</v>
      </c>
      <c r="T24" s="32">
        <f t="shared" si="7"/>
        <v>87</v>
      </c>
      <c r="U24" s="31">
        <f t="shared" si="8"/>
        <v>4350</v>
      </c>
    </row>
    <row r="25" ht="15" customHeight="1">
      <c r="A25" s="20">
        <v>11</v>
      </c>
      <c r="B25" s="35" t="s">
        <v>70</v>
      </c>
      <c r="C25" s="22" t="s">
        <v>64</v>
      </c>
      <c r="D25" s="23" t="s">
        <v>53</v>
      </c>
      <c r="E25" s="23">
        <v>5</v>
      </c>
      <c r="F25" s="24">
        <v>179</v>
      </c>
      <c r="G25" s="33">
        <v>193</v>
      </c>
      <c r="H25" s="26">
        <v>182</v>
      </c>
      <c r="I25" s="27"/>
      <c r="J25" s="34"/>
      <c r="K25" s="29"/>
      <c r="L25" s="30"/>
      <c r="M25" s="31">
        <f t="shared" si="0"/>
        <v>184.66666666666666</v>
      </c>
      <c r="N25" s="32">
        <f t="shared" si="1"/>
        <v>3</v>
      </c>
      <c r="O25" s="32">
        <f t="shared" si="2"/>
        <v>7.3711147958319936</v>
      </c>
      <c r="P25" s="32">
        <f t="shared" si="3"/>
        <v>3.9915784092953035</v>
      </c>
      <c r="Q25" s="32" t="str">
        <f t="shared" si="4"/>
        <v>однородная</v>
      </c>
      <c r="R25" s="32">
        <f t="shared" si="5"/>
        <v>923.33333333333337</v>
      </c>
      <c r="S25" s="32">
        <f t="shared" si="6"/>
        <v>184.66666666666669</v>
      </c>
      <c r="T25" s="32">
        <f t="shared" si="7"/>
        <v>184.67000000000002</v>
      </c>
      <c r="U25" s="31">
        <f t="shared" si="8"/>
        <v>923.35000000000014</v>
      </c>
    </row>
    <row r="26" ht="15" customHeight="1">
      <c r="A26" s="11">
        <v>12</v>
      </c>
      <c r="B26" s="21" t="s">
        <v>71</v>
      </c>
      <c r="C26" s="36" t="s">
        <v>59</v>
      </c>
      <c r="D26" s="37" t="s">
        <v>53</v>
      </c>
      <c r="E26" s="37">
        <v>10</v>
      </c>
      <c r="F26" s="38">
        <v>456</v>
      </c>
      <c r="G26" s="39">
        <v>458</v>
      </c>
      <c r="H26" s="40">
        <v>480</v>
      </c>
      <c r="I26" s="41"/>
      <c r="J26" s="42"/>
      <c r="K26" s="13"/>
      <c r="L26" s="43"/>
      <c r="M26" s="31">
        <f t="shared" si="0"/>
        <v>464.66666666666669</v>
      </c>
      <c r="N26" s="9">
        <f t="shared" si="1"/>
        <v>3</v>
      </c>
      <c r="O26" s="9">
        <f t="shared" si="2"/>
        <v>13.316656236958785</v>
      </c>
      <c r="P26" s="9">
        <f t="shared" si="3"/>
        <v>2.8658514139796525</v>
      </c>
      <c r="Q26" s="9" t="str">
        <f t="shared" si="4"/>
        <v>однородная</v>
      </c>
      <c r="R26" s="9">
        <f t="shared" si="5"/>
        <v>4646.666666666667</v>
      </c>
      <c r="S26" s="9">
        <f t="shared" si="6"/>
        <v>464.66666666666669</v>
      </c>
      <c r="T26" s="9">
        <f t="shared" si="7"/>
        <v>464.67000000000002</v>
      </c>
      <c r="U26" s="44">
        <f t="shared" si="8"/>
        <v>4646.6999999999998</v>
      </c>
    </row>
    <row r="27" ht="15" customHeight="1">
      <c r="A27" s="20">
        <v>13</v>
      </c>
      <c r="B27" s="21" t="s">
        <v>72</v>
      </c>
      <c r="C27" s="22" t="s">
        <v>69</v>
      </c>
      <c r="D27" s="23" t="s">
        <v>53</v>
      </c>
      <c r="E27" s="23">
        <v>5</v>
      </c>
      <c r="F27" s="24">
        <v>141.5</v>
      </c>
      <c r="G27" s="33">
        <v>129</v>
      </c>
      <c r="H27" s="26">
        <v>126</v>
      </c>
      <c r="I27" s="27"/>
      <c r="J27" s="34"/>
      <c r="K27" s="29"/>
      <c r="L27" s="30"/>
      <c r="M27" s="31">
        <f t="shared" si="0"/>
        <v>132.16666666666666</v>
      </c>
      <c r="N27" s="32">
        <f t="shared" si="1"/>
        <v>3</v>
      </c>
      <c r="O27" s="32">
        <f t="shared" si="2"/>
        <v>8.2209083034256825</v>
      </c>
      <c r="P27" s="32">
        <f t="shared" si="3"/>
        <v>6.2201071652653335</v>
      </c>
      <c r="Q27" s="32" t="str">
        <f t="shared" si="4"/>
        <v>однородная</v>
      </c>
      <c r="R27" s="32">
        <f t="shared" si="5"/>
        <v>660.83333333333337</v>
      </c>
      <c r="S27" s="32">
        <f t="shared" si="6"/>
        <v>132.16666666666669</v>
      </c>
      <c r="T27" s="32">
        <f t="shared" si="7"/>
        <v>132.17000000000002</v>
      </c>
      <c r="U27" s="31">
        <f t="shared" si="8"/>
        <v>660.85000000000014</v>
      </c>
    </row>
    <row r="28" ht="15" customHeight="1">
      <c r="A28" s="20">
        <v>14</v>
      </c>
      <c r="B28" s="21" t="s">
        <v>73</v>
      </c>
      <c r="C28" s="22" t="s">
        <v>74</v>
      </c>
      <c r="D28" s="23" t="s">
        <v>53</v>
      </c>
      <c r="E28" s="23">
        <v>8</v>
      </c>
      <c r="F28" s="24">
        <v>195</v>
      </c>
      <c r="G28" s="33">
        <v>199</v>
      </c>
      <c r="H28" s="26">
        <v>185</v>
      </c>
      <c r="I28" s="27"/>
      <c r="J28" s="34"/>
      <c r="K28" s="29"/>
      <c r="L28" s="30"/>
      <c r="M28" s="31">
        <f t="shared" si="0"/>
        <v>193</v>
      </c>
      <c r="N28" s="32">
        <f t="shared" si="1"/>
        <v>3</v>
      </c>
      <c r="O28" s="32">
        <f t="shared" si="2"/>
        <v>7.2111025509279782</v>
      </c>
      <c r="P28" s="32">
        <f t="shared" si="3"/>
        <v>3.736322565247657</v>
      </c>
      <c r="Q28" s="32" t="str">
        <f t="shared" si="4"/>
        <v>однородная</v>
      </c>
      <c r="R28" s="32">
        <f t="shared" si="5"/>
        <v>1544</v>
      </c>
      <c r="S28" s="32">
        <f t="shared" si="6"/>
        <v>193</v>
      </c>
      <c r="T28" s="32">
        <f t="shared" si="7"/>
        <v>193</v>
      </c>
      <c r="U28" s="31">
        <f t="shared" si="8"/>
        <v>1544</v>
      </c>
    </row>
    <row r="29" ht="15" customHeight="1">
      <c r="A29" s="20">
        <v>15</v>
      </c>
      <c r="B29" s="21" t="s">
        <v>75</v>
      </c>
      <c r="C29" s="22" t="s">
        <v>76</v>
      </c>
      <c r="D29" s="23" t="s">
        <v>53</v>
      </c>
      <c r="E29" s="23">
        <v>5</v>
      </c>
      <c r="F29" s="24">
        <v>995</v>
      </c>
      <c r="G29" s="33">
        <v>997.5</v>
      </c>
      <c r="H29" s="26">
        <v>908</v>
      </c>
      <c r="I29" s="27"/>
      <c r="J29" s="34"/>
      <c r="K29" s="29"/>
      <c r="L29" s="30"/>
      <c r="M29" s="31">
        <f t="shared" si="0"/>
        <v>966.83333333333337</v>
      </c>
      <c r="N29" s="32">
        <f t="shared" si="1"/>
        <v>3</v>
      </c>
      <c r="O29" s="32">
        <f t="shared" si="2"/>
        <v>50.966492260438457</v>
      </c>
      <c r="P29" s="32">
        <f t="shared" si="3"/>
        <v>5.2714868740325933</v>
      </c>
      <c r="Q29" s="32" t="str">
        <f t="shared" si="4"/>
        <v>однородная</v>
      </c>
      <c r="R29" s="32">
        <f t="shared" si="5"/>
        <v>4834.166666666667</v>
      </c>
      <c r="S29" s="32">
        <f t="shared" si="6"/>
        <v>966.83333333333337</v>
      </c>
      <c r="T29" s="32">
        <f t="shared" si="7"/>
        <v>966.83000000000004</v>
      </c>
      <c r="U29" s="31">
        <f t="shared" si="8"/>
        <v>4834.1500000000005</v>
      </c>
    </row>
    <row r="30" ht="15" customHeight="1">
      <c r="A30" s="20">
        <v>16</v>
      </c>
      <c r="B30" s="21" t="s">
        <v>77</v>
      </c>
      <c r="C30" s="22" t="s">
        <v>57</v>
      </c>
      <c r="D30" s="23" t="s">
        <v>53</v>
      </c>
      <c r="E30" s="23">
        <v>4</v>
      </c>
      <c r="F30" s="24">
        <v>476</v>
      </c>
      <c r="G30" s="33">
        <v>469</v>
      </c>
      <c r="H30" s="26">
        <v>450</v>
      </c>
      <c r="I30" s="27"/>
      <c r="J30" s="34"/>
      <c r="K30" s="29"/>
      <c r="L30" s="30"/>
      <c r="M30" s="31">
        <f t="shared" si="0"/>
        <v>465</v>
      </c>
      <c r="N30" s="32">
        <f t="shared" si="1"/>
        <v>3</v>
      </c>
      <c r="O30" s="32">
        <f t="shared" si="2"/>
        <v>13.45362404707371</v>
      </c>
      <c r="P30" s="32">
        <f t="shared" si="3"/>
        <v>2.8932524832416582</v>
      </c>
      <c r="Q30" s="32" t="str">
        <f t="shared" si="4"/>
        <v>однородная</v>
      </c>
      <c r="R30" s="32">
        <f t="shared" si="5"/>
        <v>1860</v>
      </c>
      <c r="S30" s="32">
        <f t="shared" si="6"/>
        <v>465</v>
      </c>
      <c r="T30" s="32">
        <f t="shared" si="7"/>
        <v>465</v>
      </c>
      <c r="U30" s="31">
        <f t="shared" si="8"/>
        <v>1860</v>
      </c>
    </row>
    <row r="31" ht="15" customHeight="1">
      <c r="A31" s="20">
        <v>17</v>
      </c>
      <c r="B31" s="21" t="s">
        <v>78</v>
      </c>
      <c r="C31" s="22" t="s">
        <v>62</v>
      </c>
      <c r="D31" s="23" t="s">
        <v>53</v>
      </c>
      <c r="E31" s="23">
        <v>4</v>
      </c>
      <c r="F31" s="24">
        <v>518</v>
      </c>
      <c r="G31" s="33">
        <v>550</v>
      </c>
      <c r="H31" s="26">
        <v>587</v>
      </c>
      <c r="I31" s="27"/>
      <c r="J31" s="34"/>
      <c r="K31" s="29"/>
      <c r="L31" s="30"/>
      <c r="M31" s="31">
        <f t="shared" si="0"/>
        <v>551.66666666666663</v>
      </c>
      <c r="N31" s="32">
        <f t="shared" si="1"/>
        <v>3</v>
      </c>
      <c r="O31" s="32">
        <f t="shared" si="2"/>
        <v>34.530180036213729</v>
      </c>
      <c r="P31" s="32">
        <f t="shared" si="3"/>
        <v>6.2592471364737872</v>
      </c>
      <c r="Q31" s="32" t="str">
        <f t="shared" si="4"/>
        <v>однородная</v>
      </c>
      <c r="R31" s="32">
        <f t="shared" si="5"/>
        <v>2206.6666666666665</v>
      </c>
      <c r="S31" s="32">
        <f t="shared" si="6"/>
        <v>551.66666666666663</v>
      </c>
      <c r="T31" s="32">
        <f t="shared" si="7"/>
        <v>551.66999999999996</v>
      </c>
      <c r="U31" s="31">
        <f t="shared" si="8"/>
        <v>2206.6799999999998</v>
      </c>
    </row>
    <row r="32" ht="15" customHeight="1">
      <c r="A32" s="20">
        <v>18</v>
      </c>
      <c r="B32" s="21" t="s">
        <v>79</v>
      </c>
      <c r="C32" s="22" t="s">
        <v>80</v>
      </c>
      <c r="D32" s="23" t="s">
        <v>53</v>
      </c>
      <c r="E32" s="23">
        <v>30</v>
      </c>
      <c r="F32" s="24">
        <v>509</v>
      </c>
      <c r="G32" s="33">
        <v>430</v>
      </c>
      <c r="H32" s="26">
        <v>450</v>
      </c>
      <c r="I32" s="27"/>
      <c r="J32" s="34"/>
      <c r="K32" s="29"/>
      <c r="L32" s="30"/>
      <c r="M32" s="31">
        <f t="shared" si="0"/>
        <v>463</v>
      </c>
      <c r="N32" s="32">
        <f t="shared" si="1"/>
        <v>3</v>
      </c>
      <c r="O32" s="32">
        <f t="shared" si="2"/>
        <v>41.073105555825698</v>
      </c>
      <c r="P32" s="32">
        <f t="shared" si="3"/>
        <v>8.8710811135692644</v>
      </c>
      <c r="Q32" s="32" t="str">
        <f t="shared" si="4"/>
        <v>однородная</v>
      </c>
      <c r="R32" s="32">
        <f t="shared" si="5"/>
        <v>13890</v>
      </c>
      <c r="S32" s="32">
        <f t="shared" si="6"/>
        <v>463</v>
      </c>
      <c r="T32" s="32">
        <f t="shared" si="7"/>
        <v>463</v>
      </c>
      <c r="U32" s="31">
        <f t="shared" si="8"/>
        <v>13890</v>
      </c>
    </row>
    <row r="33" ht="15" customHeight="1">
      <c r="A33" s="20">
        <v>19</v>
      </c>
      <c r="B33" s="21" t="s">
        <v>81</v>
      </c>
      <c r="C33" s="22" t="s">
        <v>82</v>
      </c>
      <c r="D33" s="23" t="s">
        <v>53</v>
      </c>
      <c r="E33" s="23">
        <v>10</v>
      </c>
      <c r="F33" s="24">
        <v>507</v>
      </c>
      <c r="G33" s="33">
        <v>553</v>
      </c>
      <c r="H33" s="26">
        <v>482</v>
      </c>
      <c r="I33" s="27"/>
      <c r="J33" s="34"/>
      <c r="K33" s="29"/>
      <c r="L33" s="30"/>
      <c r="M33" s="31">
        <f t="shared" si="0"/>
        <v>514</v>
      </c>
      <c r="N33" s="32">
        <f t="shared" si="1"/>
        <v>3</v>
      </c>
      <c r="O33" s="32">
        <f t="shared" si="2"/>
        <v>36.013886210738214</v>
      </c>
      <c r="P33" s="32">
        <f t="shared" si="3"/>
        <v>7.0065926480035428</v>
      </c>
      <c r="Q33" s="32" t="str">
        <f t="shared" si="4"/>
        <v>однородная</v>
      </c>
      <c r="R33" s="32">
        <f t="shared" si="5"/>
        <v>5140</v>
      </c>
      <c r="S33" s="32">
        <f t="shared" si="6"/>
        <v>514</v>
      </c>
      <c r="T33" s="32">
        <f t="shared" si="7"/>
        <v>514</v>
      </c>
      <c r="U33" s="31">
        <f t="shared" si="8"/>
        <v>5140</v>
      </c>
    </row>
    <row r="34" s="45" customFormat="1" ht="15.75" customHeight="1">
      <c r="A34" s="46" t="s">
        <v>83</v>
      </c>
      <c r="B34" s="47"/>
      <c r="C34" s="46"/>
      <c r="D34" s="46"/>
      <c r="E34" s="46"/>
      <c r="F34" s="48">
        <f>SUM(U15:U33)</f>
        <v>69999</v>
      </c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</row>
    <row r="35" ht="15" customHeight="1">
      <c r="A35" s="49" t="s">
        <v>84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</row>
    <row r="36" ht="39.75" customHeight="1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</row>
    <row r="37" ht="17.25" customHeight="1">
      <c r="A37" s="50"/>
      <c r="B37" s="51"/>
      <c r="C37" s="52"/>
      <c r="D37" s="52"/>
      <c r="E37" s="53"/>
      <c r="F37" s="53"/>
    </row>
    <row r="38" ht="19.5" customHeight="1">
      <c r="A38" s="50"/>
      <c r="B38" s="51"/>
      <c r="C38" s="52"/>
      <c r="D38" s="52"/>
      <c r="E38" s="53"/>
      <c r="F38" s="53"/>
    </row>
    <row r="39" ht="17.25">
      <c r="A39" s="50"/>
      <c r="B39" s="52"/>
      <c r="C39" s="52"/>
      <c r="D39" s="52"/>
      <c r="E39" s="53"/>
      <c r="F39" s="53"/>
    </row>
    <row r="40" ht="27.75" customHeight="1">
      <c r="A40" s="50"/>
      <c r="B40" s="54"/>
      <c r="C40" s="52"/>
      <c r="D40" s="52"/>
      <c r="E40" s="53"/>
      <c r="F40" s="53"/>
    </row>
    <row r="41" ht="17.25">
      <c r="A41" s="50"/>
      <c r="B41" s="51"/>
      <c r="C41" s="52"/>
      <c r="D41" s="52"/>
      <c r="E41" s="53"/>
      <c r="F41" s="53"/>
    </row>
    <row r="42" ht="19.5" customHeight="1">
      <c r="A42" s="50"/>
      <c r="B42" s="53"/>
      <c r="C42" s="53"/>
      <c r="D42" s="53"/>
      <c r="E42" s="53"/>
      <c r="F42" s="53"/>
    </row>
    <row r="43" ht="17.25">
      <c r="A43" s="50"/>
      <c r="B43" s="53"/>
      <c r="C43" s="53"/>
      <c r="D43" s="53"/>
      <c r="E43" s="53"/>
      <c r="F43" s="53"/>
    </row>
    <row r="44" ht="17.25">
      <c r="A44" s="50"/>
      <c r="B44" s="53"/>
      <c r="C44" s="53"/>
      <c r="D44" s="53"/>
      <c r="E44" s="53"/>
      <c r="F44" s="53"/>
    </row>
    <row r="45" ht="17.25">
      <c r="A45" s="50"/>
      <c r="B45" s="53"/>
      <c r="C45" s="53"/>
      <c r="D45" s="53"/>
      <c r="E45" s="53"/>
      <c r="F45" s="53"/>
    </row>
    <row r="46" ht="16.5">
      <c r="A46" s="53"/>
      <c r="B46" s="53"/>
      <c r="C46" s="53"/>
      <c r="D46" s="53"/>
      <c r="E46" s="53"/>
      <c r="F46" s="53"/>
    </row>
    <row r="47" ht="15">
      <c r="A47" s="1"/>
      <c r="B47" s="1"/>
    </row>
    <row r="48" ht="15">
      <c r="A48" s="1"/>
      <c r="B48" s="1"/>
    </row>
    <row r="49" ht="15">
      <c r="A49" s="1"/>
      <c r="B49" s="1"/>
    </row>
    <row r="50" ht="15">
      <c r="A50" s="1"/>
      <c r="B50" s="55"/>
    </row>
    <row r="51" ht="15">
      <c r="A51" s="1"/>
      <c r="B51" s="1"/>
      <c r="C51" s="56"/>
      <c r="D51" s="56"/>
      <c r="E51" s="56"/>
    </row>
  </sheetData>
  <mergeCells count="43">
    <mergeCell ref="A1:U2"/>
    <mergeCell ref="A3:U3"/>
    <mergeCell ref="A5:C5"/>
    <mergeCell ref="D5:U5"/>
    <mergeCell ref="A6:C6"/>
    <mergeCell ref="D6:U6"/>
    <mergeCell ref="A7:U10"/>
    <mergeCell ref="A11:A13"/>
    <mergeCell ref="B11:B13"/>
    <mergeCell ref="C11:C13"/>
    <mergeCell ref="D11:D13"/>
    <mergeCell ref="E11:E13"/>
    <mergeCell ref="F11:L12"/>
    <mergeCell ref="M11:Q11"/>
    <mergeCell ref="R11:U11"/>
    <mergeCell ref="M12:M13"/>
    <mergeCell ref="N12:N13"/>
    <mergeCell ref="T12:T13"/>
    <mergeCell ref="U12:U13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A34:E34"/>
    <mergeCell ref="F34:U34"/>
    <mergeCell ref="A35:U36"/>
  </mergeCells>
  <printOptions headings="0" gridLines="0"/>
  <pageMargins left="0.157639" right="0.157639" top="0.27569399999999999" bottom="0.35416699999999995" header="0.51181100000000002" footer="0.51181100000000002"/>
  <pageSetup paperSize="9" scale="47" firstPageNumber="0" fitToWidth="1" fitToHeight="5" pageOrder="downThenOver" orientation="landscape" usePrinterDefaults="1" blackAndWhite="0" draft="0" cellComments="none" useFirstPageNumber="0" errors="displayed" horizontalDpi="300" verticalDpi="3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Гавчик Б.Л.</dc:creator>
  <cp:lastModifiedBy>Suncova_EU</cp:lastModifiedBy>
  <cp:revision>49</cp:revision>
  <dcterms:created xsi:type="dcterms:W3CDTF">2025-06-19T13:46:49Z</dcterms:created>
  <dcterms:modified xsi:type="dcterms:W3CDTF">2026-05-27T08:17:43Z</dcterms:modified>
</cp:coreProperties>
</file>