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9" i="2" l="1"/>
  <c r="L9" i="2" s="1"/>
  <c r="M9" i="2" s="1"/>
  <c r="N9" i="2" s="1"/>
  <c r="N10" i="2" s="1"/>
  <c r="G12" i="2" s="1"/>
  <c r="H9" i="2"/>
  <c r="I9" i="2" s="1"/>
  <c r="J9" i="2" s="1"/>
  <c r="K9" i="1"/>
  <c r="L9" i="1" s="1"/>
  <c r="M9" i="1" s="1"/>
  <c r="N9" i="1" s="1"/>
  <c r="N10" i="1" s="1"/>
  <c r="G12" i="1" s="1"/>
  <c r="H9" i="1"/>
  <c r="I9" i="1" s="1"/>
  <c r="J9" i="1" s="1"/>
</calcChain>
</file>

<file path=xl/sharedStrings.xml><?xml version="1.0" encoding="utf-8"?>
<sst xmlns="http://schemas.openxmlformats.org/spreadsheetml/2006/main" count="58" uniqueCount="35">
  <si>
    <t xml:space="preserve">Обоснование начальной (максимальной) цены контракта  </t>
  </si>
  <si>
    <t>Основные харакитеристики обьекта закупки</t>
  </si>
  <si>
    <t>В соответствии с описанием объекта  закупки</t>
  </si>
  <si>
    <t xml:space="preserve">Используемый метод определения НМЦК с обоснованием:                                                                                                                                                                          НМЦК , определяемая методом сопоставимых рыночных цен (анализа рынка);                                                                                                                                              v- количество (объем) закупаемого товара  (работы, услуги);                                                                                                                                                                           n- количество значений, используемых в расчете;                                                                                                                                                                                                i-номер источника ценовой информации;                                                                                                                                                                                                                Ц i - цена единицы товара, услуги, представленная в источнике с номером i, скорректированная с учетом коэффициента (индексов), применяемых для пересчета цен товаров, работ, услуг с учетом различий в характеристиках товаров, коммерческих и ( или) финансовых условий поставок товаров, выполнения работ, оказания услуг.                                                                                </t>
  </si>
  <si>
    <t>Расчет НМЦК</t>
  </si>
  <si>
    <t>№</t>
  </si>
  <si>
    <t>Наименование предмета контракта</t>
  </si>
  <si>
    <t>Ед. изм.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</si>
  <si>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</si>
  <si>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</si>
  <si>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</si>
  <si>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</si>
  <si>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№3           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</si>
  <si>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</si>
  <si>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</si>
  <si>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6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</si>
  <si>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6"/>
        <color indexed="8"/>
        <rFont val="Times New Roman"/>
        <family val="1"/>
        <charset val="204"/>
      </rPr>
      <t>Расчет НМЦК по формуле</t>
    </r>
    <r>
      <rPr>
        <sz val="6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</si>
  <si>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</si>
  <si>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</si>
  <si>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НМЦК с учетом округления цены за единицу (руб.)**</t>
  </si>
  <si>
    <t>В результате проведенного расчета Н(М)ЦК, ЦКЕП контракта составила, руб.:</t>
  </si>
  <si>
    <t>Начальная (максимальная) цена контракта согласно имеющемуся финансированию</t>
  </si>
  <si>
    <t>руб.</t>
  </si>
  <si>
    <t xml:space="preserve">* Определение НМЦК произведено Заказчиком в соответствии с  ч. 5, ч. 6. статьи 22 Федерального закона "О контрактной системе в сфере закупок товаров, работ, услуг для обеспечения государственных и муниципальных нужд" от 05.04.2013 N 44-ФЗ </t>
  </si>
  <si>
    <t>Полотенце 35*70   50шт</t>
  </si>
  <si>
    <t>упак</t>
  </si>
  <si>
    <t xml:space="preserve">Коммерческое предложение №1  от 
01-07/815 от 12.05.2026г.
</t>
  </si>
  <si>
    <t xml:space="preserve">Коммерческое предложение  №2 01-07/816 от 12.05.2026г    </t>
  </si>
  <si>
    <t>Метод сопоставимых рыночных цен ( анализа рынка)                                                                                                 В соответствии с ч.6 статьи 22 Федерального закона от 05.04.2013 №44-ФЗ " О контрактной системе в сфере закупок товаров, работ, услуг для обеспечения государственных и муниципальных нужд" метод сопастовимых рыночных цен ( анализа рынка) является приоритетным для определения и обоснования начальной ( максимальной ) цены контракта. На основании проведенного анализа рынка и расчета по наименьшей стоимости за единицу, НМЦК состовляет 97200,00руб. Для определения НМЦК использовано минимальное предложение.</t>
  </si>
  <si>
    <t>Полотенца одноразовые</t>
  </si>
  <si>
    <t>упаковка</t>
  </si>
  <si>
    <t xml:space="preserve">Коммерческое предложение №1  от 
01-07/936 от 26.05.2026г.
</t>
  </si>
  <si>
    <t xml:space="preserve">Коммерческое предложение  №2 01-07/935 от 26.05.2026г    </t>
  </si>
  <si>
    <t xml:space="preserve">Коммерческое предложение  №301-07/934 от 26.05.2026г            </t>
  </si>
  <si>
    <t>Метод сопоставимых рыночных цен ( анализа рынка)                                                                                                 В соответствии с ч.6 статьи 22 Федерального закона от 05.04.2013 №44-ФЗ " О контрактной системе в сфере закупок товаров, работ, услуг для обеспечения государственных и муниципальных нужд" метод сопастовимых рыночных цен ( анализа рынка) является приоритетным для определения и обоснования начальной ( максимальной ) цены контракта. На основании проведенного анализа рынка и расчета по наименьшей стоимости за единицу, НМЦК состовляет 97 200,00руб. Для определения НМЦК использовано минимальное предложение.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</si>
</sst>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6"/>
      <color indexed="8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6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0" xfId="0" applyFont="1" applyBorder="1"/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2" fontId="13" fillId="0" borderId="0" xfId="0" applyNumberFormat="1" applyFont="1" applyFill="1" applyBorder="1" applyAlignment="1">
      <alignment vertical="center"/>
    </xf>
    <xf numFmtId="2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Fill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2" fontId="12" fillId="2" borderId="5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6004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35718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0384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009900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P5" sqref="P5"/>
    </sheetView>
  </sheetViews>
  <sheetFormatPr defaultColWidth="10" defaultRowHeight="15" x14ac:dyDescent="0.25"/>
  <cols>
    <col min="1" max="1" width="4.28515625" customWidth="1"/>
    <col min="2" max="2" width="16.5703125" customWidth="1"/>
  </cols>
  <sheetData>
    <row r="1" spans="1:16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.5" customHeight="1" x14ac:dyDescent="0.3">
      <c r="A3" s="50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6" ht="18.75" customHeight="1" x14ac:dyDescent="0.25">
      <c r="A4" s="1"/>
      <c r="B4" s="2" t="s">
        <v>1</v>
      </c>
      <c r="C4" s="3"/>
      <c r="D4" s="3"/>
      <c r="E4" s="3"/>
      <c r="F4" s="3"/>
      <c r="G4" s="3"/>
      <c r="H4" s="4"/>
      <c r="I4" s="52" t="s">
        <v>2</v>
      </c>
      <c r="J4" s="53"/>
      <c r="K4" s="53"/>
      <c r="L4" s="53"/>
      <c r="M4" s="53"/>
      <c r="N4" s="54"/>
      <c r="O4" s="5"/>
      <c r="P4" s="5"/>
    </row>
    <row r="5" spans="1:16" ht="70.5" customHeight="1" x14ac:dyDescent="0.25">
      <c r="A5" s="1"/>
      <c r="B5" s="52" t="s">
        <v>3</v>
      </c>
      <c r="C5" s="55"/>
      <c r="D5" s="55"/>
      <c r="E5" s="55"/>
      <c r="F5" s="55"/>
      <c r="G5" s="55"/>
      <c r="H5" s="56"/>
      <c r="I5" s="52" t="s">
        <v>28</v>
      </c>
      <c r="J5" s="53"/>
      <c r="K5" s="53"/>
      <c r="L5" s="53"/>
      <c r="M5" s="53"/>
      <c r="N5" s="54"/>
      <c r="O5" s="5"/>
      <c r="P5" s="5"/>
    </row>
    <row r="6" spans="1:16" x14ac:dyDescent="0.25">
      <c r="A6" s="1"/>
      <c r="B6" s="2" t="s">
        <v>4</v>
      </c>
      <c r="C6" s="3"/>
      <c r="D6" s="3"/>
      <c r="E6" s="3"/>
      <c r="F6" s="3"/>
      <c r="G6" s="3"/>
      <c r="H6" s="3"/>
      <c r="I6" s="6"/>
      <c r="J6" s="6"/>
      <c r="K6" s="6"/>
      <c r="L6" s="6"/>
      <c r="M6" s="6"/>
      <c r="N6" s="7"/>
      <c r="O6" s="5"/>
      <c r="P6" s="5"/>
    </row>
    <row r="7" spans="1:16" ht="33" customHeight="1" x14ac:dyDescent="0.25">
      <c r="A7" s="39" t="s">
        <v>5</v>
      </c>
      <c r="B7" s="40" t="s">
        <v>6</v>
      </c>
      <c r="C7" s="42" t="s">
        <v>7</v>
      </c>
      <c r="D7" s="42" t="s">
        <v>8</v>
      </c>
      <c r="E7" s="43" t="s">
        <v>9</v>
      </c>
      <c r="F7" s="43"/>
      <c r="G7" s="43"/>
      <c r="H7" s="44" t="s">
        <v>10</v>
      </c>
      <c r="I7" s="45"/>
      <c r="J7" s="46"/>
      <c r="K7" s="33" t="s">
        <v>11</v>
      </c>
      <c r="L7" s="34"/>
      <c r="M7" s="34"/>
      <c r="N7" s="35"/>
    </row>
    <row r="8" spans="1:16" ht="135" x14ac:dyDescent="0.25">
      <c r="A8" s="39"/>
      <c r="B8" s="41"/>
      <c r="C8" s="42"/>
      <c r="D8" s="42"/>
      <c r="E8" s="8" t="s">
        <v>26</v>
      </c>
      <c r="F8" s="8" t="s">
        <v>27</v>
      </c>
      <c r="G8" s="9" t="s">
        <v>12</v>
      </c>
      <c r="H8" s="8" t="s">
        <v>13</v>
      </c>
      <c r="I8" s="8" t="s">
        <v>14</v>
      </c>
      <c r="J8" s="10" t="s">
        <v>15</v>
      </c>
      <c r="K8" s="11" t="s">
        <v>16</v>
      </c>
      <c r="L8" s="8" t="s">
        <v>17</v>
      </c>
      <c r="M8" s="10" t="s">
        <v>18</v>
      </c>
      <c r="N8" s="10" t="s">
        <v>19</v>
      </c>
    </row>
    <row r="9" spans="1:16" ht="24.75" x14ac:dyDescent="0.25">
      <c r="A9" s="12">
        <v>1</v>
      </c>
      <c r="B9" s="13" t="s">
        <v>24</v>
      </c>
      <c r="C9" s="14" t="s">
        <v>25</v>
      </c>
      <c r="D9" s="15">
        <v>400</v>
      </c>
      <c r="E9" s="16">
        <v>243</v>
      </c>
      <c r="F9" s="16">
        <v>243</v>
      </c>
      <c r="G9" s="16">
        <v>250</v>
      </c>
      <c r="H9" s="17">
        <f>AVERAGE(E9:G9)</f>
        <v>245.33333333333334</v>
      </c>
      <c r="I9" s="18">
        <f>SQRT(((SUM((POWER(E9-H9,2)),(POWER(F9-H9,2)),(POWER(G9-H9,2)))/(COLUMNS(E9:G9)-1))))</f>
        <v>4.0414518843273806</v>
      </c>
      <c r="J9" s="18">
        <f>I9/H9*100</f>
        <v>1.6473309311117039</v>
      </c>
      <c r="K9" s="19">
        <f>((D9/3)*(SUM(E9:G9)))</f>
        <v>98133.333333333343</v>
      </c>
      <c r="L9" s="20">
        <f>K9/D9</f>
        <v>245.33333333333337</v>
      </c>
      <c r="M9" s="19">
        <f>ROUND(L9,2)</f>
        <v>245.33</v>
      </c>
      <c r="N9" s="19">
        <f>M9*D9</f>
        <v>98132</v>
      </c>
    </row>
    <row r="10" spans="1:16" x14ac:dyDescent="0.25">
      <c r="A10" s="36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1">
        <f>SUM(N9:N9)</f>
        <v>98132</v>
      </c>
    </row>
    <row r="11" spans="1:16" ht="14.45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24"/>
      <c r="M11" s="25"/>
      <c r="N11" s="26"/>
    </row>
    <row r="12" spans="1:16" ht="20.25" customHeight="1" x14ac:dyDescent="0.25">
      <c r="A12" s="37" t="s">
        <v>21</v>
      </c>
      <c r="B12" s="37"/>
      <c r="C12" s="37"/>
      <c r="D12" s="37"/>
      <c r="E12" s="37"/>
      <c r="F12" s="37"/>
      <c r="G12" s="27">
        <f>N10</f>
        <v>98132</v>
      </c>
      <c r="H12" s="28" t="s">
        <v>22</v>
      </c>
      <c r="I12" s="29"/>
      <c r="J12" s="29"/>
      <c r="K12" s="23"/>
      <c r="L12" s="24"/>
      <c r="M12" s="25"/>
      <c r="N12" s="26"/>
    </row>
    <row r="13" spans="1:16" ht="26.25" customHeight="1" x14ac:dyDescent="0.25">
      <c r="A13" s="38" t="s">
        <v>23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0"/>
      <c r="M13" s="31"/>
      <c r="N13" s="31"/>
    </row>
    <row r="14" spans="1:16" ht="14.45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0"/>
      <c r="M14" s="31"/>
      <c r="N14" s="31"/>
    </row>
  </sheetData>
  <mergeCells count="16">
    <mergeCell ref="A1:P2"/>
    <mergeCell ref="A3:B3"/>
    <mergeCell ref="C3:N3"/>
    <mergeCell ref="I4:N4"/>
    <mergeCell ref="B5:H5"/>
    <mergeCell ref="I5:N5"/>
    <mergeCell ref="K7:N7"/>
    <mergeCell ref="A10:M10"/>
    <mergeCell ref="A12:F12"/>
    <mergeCell ref="A13:K13"/>
    <mergeCell ref="A7:A8"/>
    <mergeCell ref="B7:B8"/>
    <mergeCell ref="C7:C8"/>
    <mergeCell ref="D7:D8"/>
    <mergeCell ref="E7:G7"/>
    <mergeCell ref="H7:J7"/>
  </mergeCells>
  <pageMargins left="0.11799999999999999" right="0.11799999999999999" top="0.157" bottom="0.157" header="0.315" footer="0.315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I8" sqref="I8"/>
    </sheetView>
  </sheetViews>
  <sheetFormatPr defaultColWidth="10" defaultRowHeight="15" x14ac:dyDescent="0.25"/>
  <cols>
    <col min="1" max="1" width="3.5703125" customWidth="1"/>
    <col min="2" max="2" width="16.85546875" customWidth="1"/>
  </cols>
  <sheetData>
    <row r="1" spans="1:16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4.45" x14ac:dyDescent="0.3">
      <c r="A3" s="50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6" ht="22.5" customHeight="1" x14ac:dyDescent="0.25">
      <c r="A4" s="1"/>
      <c r="B4" s="2" t="s">
        <v>1</v>
      </c>
      <c r="C4" s="3"/>
      <c r="D4" s="3"/>
      <c r="E4" s="3"/>
      <c r="F4" s="3"/>
      <c r="G4" s="3"/>
      <c r="H4" s="4"/>
      <c r="I4" s="52" t="s">
        <v>2</v>
      </c>
      <c r="J4" s="53"/>
      <c r="K4" s="53"/>
      <c r="L4" s="53"/>
      <c r="M4" s="53"/>
      <c r="N4" s="54"/>
      <c r="O4" s="5"/>
      <c r="P4" s="5"/>
    </row>
    <row r="5" spans="1:16" ht="71.25" customHeight="1" x14ac:dyDescent="0.25">
      <c r="A5" s="1"/>
      <c r="B5" s="52" t="s">
        <v>3</v>
      </c>
      <c r="C5" s="55"/>
      <c r="D5" s="55"/>
      <c r="E5" s="55"/>
      <c r="F5" s="55"/>
      <c r="G5" s="55"/>
      <c r="H5" s="56"/>
      <c r="I5" s="52" t="s">
        <v>34</v>
      </c>
      <c r="J5" s="53"/>
      <c r="K5" s="53"/>
      <c r="L5" s="53"/>
      <c r="M5" s="53"/>
      <c r="N5" s="54"/>
      <c r="O5" s="5"/>
      <c r="P5" s="5"/>
    </row>
    <row r="6" spans="1:16" x14ac:dyDescent="0.25">
      <c r="A6" s="1"/>
      <c r="B6" s="2" t="s">
        <v>4</v>
      </c>
      <c r="C6" s="3"/>
      <c r="D6" s="3"/>
      <c r="E6" s="3"/>
      <c r="F6" s="3"/>
      <c r="G6" s="3"/>
      <c r="H6" s="3"/>
      <c r="I6" s="6"/>
      <c r="J6" s="6"/>
      <c r="K6" s="6"/>
      <c r="L6" s="6"/>
      <c r="M6" s="6"/>
      <c r="N6" s="7"/>
      <c r="O6" s="5"/>
      <c r="P6" s="5"/>
    </row>
    <row r="7" spans="1:16" ht="32.25" customHeight="1" x14ac:dyDescent="0.25">
      <c r="A7" s="39" t="s">
        <v>5</v>
      </c>
      <c r="B7" s="40" t="s">
        <v>6</v>
      </c>
      <c r="C7" s="42" t="s">
        <v>7</v>
      </c>
      <c r="D7" s="42" t="s">
        <v>8</v>
      </c>
      <c r="E7" s="43" t="s">
        <v>9</v>
      </c>
      <c r="F7" s="43"/>
      <c r="G7" s="43"/>
      <c r="H7" s="44" t="s">
        <v>10</v>
      </c>
      <c r="I7" s="45"/>
      <c r="J7" s="46"/>
      <c r="K7" s="33" t="s">
        <v>11</v>
      </c>
      <c r="L7" s="34"/>
      <c r="M7" s="34"/>
      <c r="N7" s="35"/>
    </row>
    <row r="8" spans="1:16" ht="135" x14ac:dyDescent="0.25">
      <c r="A8" s="39"/>
      <c r="B8" s="41"/>
      <c r="C8" s="42"/>
      <c r="D8" s="42"/>
      <c r="E8" s="57" t="s">
        <v>31</v>
      </c>
      <c r="F8" s="8" t="s">
        <v>32</v>
      </c>
      <c r="G8" s="9" t="s">
        <v>33</v>
      </c>
      <c r="H8" s="8" t="s">
        <v>13</v>
      </c>
      <c r="I8" s="8" t="s">
        <v>14</v>
      </c>
      <c r="J8" s="10" t="s">
        <v>15</v>
      </c>
      <c r="K8" s="11" t="s">
        <v>16</v>
      </c>
      <c r="L8" s="8" t="s">
        <v>17</v>
      </c>
      <c r="M8" s="10" t="s">
        <v>18</v>
      </c>
      <c r="N8" s="10" t="s">
        <v>19</v>
      </c>
    </row>
    <row r="9" spans="1:16" ht="24.75" x14ac:dyDescent="0.25">
      <c r="A9" s="12">
        <v>1</v>
      </c>
      <c r="B9" s="13" t="s">
        <v>29</v>
      </c>
      <c r="C9" s="14" t="s">
        <v>30</v>
      </c>
      <c r="D9" s="15">
        <v>400</v>
      </c>
      <c r="E9" s="58">
        <v>243</v>
      </c>
      <c r="F9" s="16">
        <v>250</v>
      </c>
      <c r="G9" s="16">
        <v>243</v>
      </c>
      <c r="H9" s="17">
        <f>AVERAGE(E9:G9)</f>
        <v>245.33333333333334</v>
      </c>
      <c r="I9" s="18">
        <f>SQRT(((SUM((POWER(E9-H9,2)),(POWER(F9-H9,2)),(POWER(G9-H9,2)))/(COLUMNS(E9:G9)-1))))</f>
        <v>4.0414518843273806</v>
      </c>
      <c r="J9" s="18">
        <f>I9/H9*100</f>
        <v>1.6473309311117039</v>
      </c>
      <c r="K9" s="19">
        <f>((D9/3)*(SUM(E9:G9)))</f>
        <v>98133.333333333343</v>
      </c>
      <c r="L9" s="20">
        <f>K9/D9</f>
        <v>245.33333333333337</v>
      </c>
      <c r="M9" s="19">
        <f>ROUND(L9,2)</f>
        <v>245.33</v>
      </c>
      <c r="N9" s="19">
        <f>M9*D9</f>
        <v>98132</v>
      </c>
    </row>
    <row r="10" spans="1:16" x14ac:dyDescent="0.25">
      <c r="A10" s="36" t="s">
        <v>20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1">
        <f>SUM(N9:N9)</f>
        <v>98132</v>
      </c>
    </row>
    <row r="11" spans="1:16" ht="0.75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24"/>
      <c r="M11" s="25"/>
      <c r="N11" s="26"/>
    </row>
    <row r="12" spans="1:16" ht="25.5" customHeight="1" x14ac:dyDescent="0.25">
      <c r="A12" s="37" t="s">
        <v>21</v>
      </c>
      <c r="B12" s="37"/>
      <c r="C12" s="37"/>
      <c r="D12" s="37"/>
      <c r="E12" s="37"/>
      <c r="F12" s="37"/>
      <c r="G12" s="27">
        <f>N10</f>
        <v>98132</v>
      </c>
      <c r="H12" s="28" t="s">
        <v>22</v>
      </c>
      <c r="I12" s="29"/>
      <c r="J12" s="29"/>
      <c r="K12" s="23"/>
      <c r="L12" s="24"/>
      <c r="M12" s="25"/>
      <c r="N12" s="26"/>
    </row>
    <row r="13" spans="1:16" ht="21.75" customHeight="1" x14ac:dyDescent="0.25">
      <c r="A13" s="38" t="s">
        <v>23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0"/>
      <c r="M13" s="31"/>
      <c r="N13" s="31"/>
    </row>
    <row r="14" spans="1:16" ht="14.45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0"/>
      <c r="M14" s="31"/>
      <c r="N14" s="31"/>
    </row>
  </sheetData>
  <mergeCells count="16">
    <mergeCell ref="K7:N7"/>
    <mergeCell ref="A10:M10"/>
    <mergeCell ref="A12:F12"/>
    <mergeCell ref="A13:K13"/>
    <mergeCell ref="A7:A8"/>
    <mergeCell ref="B7:B8"/>
    <mergeCell ref="C7:C8"/>
    <mergeCell ref="D7:D8"/>
    <mergeCell ref="E7:G7"/>
    <mergeCell ref="H7:J7"/>
    <mergeCell ref="A1:P2"/>
    <mergeCell ref="A3:B3"/>
    <mergeCell ref="C3:N3"/>
    <mergeCell ref="I4:N4"/>
    <mergeCell ref="B5:H5"/>
    <mergeCell ref="I5:N5"/>
  </mergeCells>
  <pageMargins left="0.11799999999999999" right="0.11799999999999999" top="0.19700000000000001" bottom="0.157" header="0.315" footer="0.31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2026-06-22T06:46:28Z</dcterms:modified>
</cp:coreProperties>
</file>