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НМЦК" sheetId="1" r:id="rId1"/>
    <sheet name="Индекс потребительских цен" sheetId="2" r:id="rId2"/>
    <sheet name="Лист3" sheetId="3" r:id="rId3"/>
  </sheets>
  <definedNames>
    <definedName name="_xlnm.Print_Area" localSheetId="0">НМЦК!$A$1:$N$17</definedName>
  </definedNames>
  <calcPr calcId="144525"/>
</workbook>
</file>

<file path=xl/calcChain.xml><?xml version="1.0" encoding="utf-8"?>
<calcChain xmlns="http://schemas.openxmlformats.org/spreadsheetml/2006/main">
  <c r="N13" i="1" l="1"/>
  <c r="E175" i="2" l="1"/>
  <c r="E174" i="2"/>
  <c r="E173" i="2"/>
  <c r="E172" i="2"/>
  <c r="E171" i="2"/>
  <c r="E170" i="2"/>
  <c r="E169" i="2"/>
  <c r="E168" i="2"/>
  <c r="E167" i="2"/>
  <c r="E176" i="2"/>
  <c r="E177" i="2" s="1"/>
  <c r="G181" i="2" s="1"/>
  <c r="H181" i="2" s="1"/>
  <c r="F160" i="2"/>
  <c r="E154" i="2"/>
  <c r="E153" i="2"/>
  <c r="E152" i="2"/>
  <c r="E151" i="2"/>
  <c r="E150" i="2"/>
  <c r="E149" i="2"/>
  <c r="E148" i="2"/>
  <c r="E147" i="2"/>
  <c r="E146" i="2"/>
  <c r="E145" i="2"/>
  <c r="E144" i="2"/>
  <c r="E155" i="2" s="1"/>
  <c r="E156" i="2" s="1"/>
  <c r="G160" i="2" s="1"/>
  <c r="H160" i="2" s="1"/>
  <c r="F137" i="2"/>
  <c r="E131" i="2"/>
  <c r="E130" i="2"/>
  <c r="E129" i="2"/>
  <c r="E128" i="2"/>
  <c r="E127" i="2"/>
  <c r="E126" i="2"/>
  <c r="E125" i="2"/>
  <c r="F118" i="2"/>
  <c r="E112" i="2"/>
  <c r="E111" i="2"/>
  <c r="E110" i="2"/>
  <c r="E109" i="2"/>
  <c r="E108" i="2"/>
  <c r="E107" i="2"/>
  <c r="E106" i="2"/>
  <c r="E105" i="2"/>
  <c r="E104" i="2"/>
  <c r="E103" i="2"/>
  <c r="E102" i="2"/>
  <c r="E132" i="2" l="1"/>
  <c r="E133" i="2" s="1"/>
  <c r="G137" i="2" s="1"/>
  <c r="H137" i="2" s="1"/>
  <c r="E113" i="2"/>
  <c r="E114" i="2" s="1"/>
  <c r="G118" i="2" s="1"/>
  <c r="H118" i="2" s="1"/>
  <c r="F95" i="2"/>
  <c r="F94" i="2" l="1"/>
  <c r="F93" i="2"/>
  <c r="E87" i="2"/>
  <c r="E86" i="2"/>
  <c r="E85" i="2"/>
  <c r="E84" i="2"/>
  <c r="E83" i="2"/>
  <c r="F78" i="2"/>
  <c r="E72" i="2"/>
  <c r="E71" i="2"/>
  <c r="E70" i="2"/>
  <c r="E69" i="2"/>
  <c r="E68" i="2"/>
  <c r="E67" i="2"/>
  <c r="E66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88" i="2" l="1"/>
  <c r="E89" i="2" s="1"/>
  <c r="G93" i="2" s="1"/>
  <c r="H93" i="2" s="1"/>
  <c r="E73" i="2"/>
  <c r="E74" i="2" s="1"/>
  <c r="G78" i="2" s="1"/>
  <c r="H78" i="2" s="1"/>
  <c r="E53" i="2"/>
  <c r="E54" i="2" s="1"/>
  <c r="G58" i="2" s="1"/>
  <c r="H58" i="2" s="1"/>
  <c r="M9" i="1"/>
  <c r="N9" i="1" s="1"/>
  <c r="E9" i="1"/>
  <c r="M10" i="1"/>
  <c r="N10" i="1" s="1"/>
  <c r="E10" i="1"/>
  <c r="G95" i="2" l="1"/>
  <c r="H95" i="2" s="1"/>
  <c r="G94" i="2"/>
  <c r="H94" i="2" s="1"/>
  <c r="M11" i="1"/>
  <c r="N11" i="1" s="1"/>
  <c r="E11" i="1"/>
  <c r="M8" i="1"/>
  <c r="N8" i="1" s="1"/>
  <c r="E8" i="1" l="1"/>
  <c r="M12" i="1"/>
  <c r="N12" i="1" l="1"/>
</calcChain>
</file>

<file path=xl/sharedStrings.xml><?xml version="1.0" encoding="utf-8"?>
<sst xmlns="http://schemas.openxmlformats.org/spreadsheetml/2006/main" count="216" uniqueCount="51">
  <si>
    <t>№ п/п</t>
  </si>
  <si>
    <t>Наименование Товара</t>
  </si>
  <si>
    <t>Ед. изм.</t>
  </si>
  <si>
    <t>Кол-во</t>
  </si>
  <si>
    <t xml:space="preserve">Средняя цена за ед. изм. (руб.) </t>
  </si>
  <si>
    <t>Цена за ед. изм. у потенциальных поставщиков (руб.)</t>
  </si>
  <si>
    <t xml:space="preserve">НМЦК </t>
  </si>
  <si>
    <t>Цена за ед. (руб.)</t>
  </si>
  <si>
    <t>ИТОГО (руб.)</t>
  </si>
  <si>
    <t xml:space="preserve">Примечание: Расчет НМЦК произведен по минимальной цене.  </t>
  </si>
  <si>
    <t>упак</t>
  </si>
  <si>
    <t>ТРИМЕПЕРИДИН РАСТВОР ДЛЯ ИНЪЕКЦИЙ ; форма выпуска 1 мл № 10 20 мг/мл</t>
  </si>
  <si>
    <t>Доставка</t>
  </si>
  <si>
    <t>ус. Ед.</t>
  </si>
  <si>
    <t>МОРФИН РАСТВОР ДЛЯ ИНЪЕКЦИЙ ; дозировка: форма выпуска 1 мл № 10 10 мг/мл</t>
  </si>
  <si>
    <t>ФЕНТАНИЛ РАСТВОР ДЛЯ ВНУТРИВЕННОГО И ВНУТРИМЫШЕЧНОГО ВВЕДЕНИЯ; форма выпуска 2 мл № 10 0.05 мг/мл</t>
  </si>
  <si>
    <t>МИДАЗОЛАМ РАСТВОР ДЛЯ ВНУТРИВЕННОГО И ВНУТРИМЫШЕЧНОГО ВВЕДЕНИЯ ; форма выпуска 1 мл № 10 5 мг/мл</t>
  </si>
  <si>
    <t>ЛЕКАРСТВА</t>
  </si>
  <si>
    <t xml:space="preserve"> Индексы потребительских цен на товары и услуги, процент, г. Москва, в % к предыдущему месяцу, Медикаменты</t>
  </si>
  <si>
    <t>ГК №1771808396922000007 от 10.01.2022</t>
  </si>
  <si>
    <t>ИПЦ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</si>
  <si>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</si>
  <si>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</si>
  <si>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</si>
  <si>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</si>
  <si>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</si>
  <si>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</si>
  <si>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</si>
  <si>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</si>
  <si>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</si>
  <si>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</si>
  <si>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</si>
  <si>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</si>
  <si>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 xml:space="preserve"> </t>
  </si>
  <si>
    <t xml:space="preserve">Коэффицент </t>
  </si>
  <si>
    <t>Цена в ГК</t>
  </si>
  <si>
    <t>Цена Х на Коэф.</t>
  </si>
  <si>
    <t>Округленно</t>
  </si>
  <si>
    <t xml:space="preserve">495ND Световод 
</t>
  </si>
  <si>
    <t xml:space="preserve">МОРФИН РАСТВОР ДЛЯ ИНЪЕКЦИЙ ; дозировка: форма выпуска 1 мл № 10 10 мг/мл
</t>
  </si>
  <si>
    <t>ГК № 1773310856925000678 от 19.09.2025 г.</t>
  </si>
  <si>
    <t xml:space="preserve">№  п/п  </t>
  </si>
  <si>
    <t>ГК № 1772404418925001117 от 24.11.2025 г.</t>
  </si>
  <si>
    <t xml:space="preserve">ТРИМЕПЕРИДИН РАСТВОР ДЛЯ ИНЪЕКЦИЙ ; форма выпуска 1 мл № 10 20 мг/мл
</t>
  </si>
  <si>
    <t>ГК № 2434601336025000074 от 14.05.2025 г.</t>
  </si>
  <si>
    <t>ГК № 2661204921125000783 от 17.09.2025 г.</t>
  </si>
  <si>
    <t>ГК № 2434600191125000169 от 27.05.2025 г.</t>
  </si>
  <si>
    <t xml:space="preserve">МИДАЗОЛАМ РАСТВОР ДЛЯ ВНУТРИВЕННОГО И ВНУТРИМЫШЕЧНОГО ВВЕДЕНИЯ ; форма выпуска 1 мл № 10 5 мг/мл
</t>
  </si>
  <si>
    <t>ГК № 2672900752725000688 от 02.12.2025</t>
  </si>
  <si>
    <t>ГК № 2666100219925001074 от 28.07.2025 г.</t>
  </si>
  <si>
    <t>вх. № 0626КП от 27.05.2026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</si>
</sst>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000"/>
    <numFmt numFmtId="165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2" fillId="0" borderId="0"/>
  </cellStyleXfs>
  <cellXfs count="50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2" applyFont="1" applyAlignment="1">
      <alignment vertical="top"/>
    </xf>
    <xf numFmtId="0" fontId="8" fillId="0" borderId="0" xfId="0" applyFont="1"/>
    <xf numFmtId="0" fontId="5" fillId="0" borderId="2" xfId="0" applyFont="1" applyBorder="1"/>
    <xf numFmtId="0" fontId="5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0" xfId="0" applyFont="1"/>
    <xf numFmtId="0" fontId="10" fillId="0" borderId="1" xfId="0" applyFont="1" applyBorder="1"/>
    <xf numFmtId="0" fontId="10" fillId="0" borderId="1" xfId="3" applyFont="1" applyBorder="1" applyAlignment="1">
      <alignment horizontal="left"/>
    </xf>
    <xf numFmtId="2" fontId="10" fillId="0" borderId="7" xfId="0" applyNumberFormat="1" applyFont="1" applyBorder="1" applyAlignment="1">
      <alignment vertical="center" wrapText="1"/>
    </xf>
    <xf numFmtId="0" fontId="13" fillId="0" borderId="1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/>
    </xf>
    <xf numFmtId="4" fontId="17" fillId="0" borderId="1" xfId="0" applyNumberFormat="1" applyFont="1" applyBorder="1" applyAlignment="1">
      <alignment vertical="top"/>
    </xf>
    <xf numFmtId="165" fontId="17" fillId="0" borderId="1" xfId="0" applyNumberFormat="1" applyFont="1" applyBorder="1" applyAlignment="1">
      <alignment vertical="top"/>
    </xf>
    <xf numFmtId="4" fontId="17" fillId="0" borderId="8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0" xfId="2" applyFont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Обычный" xfId="0" builtinId="0"/>
    <cellStyle name="Обычный 3 2 2" xfId="2"/>
    <cellStyle name="Обычный 4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7" zoomScale="130" zoomScaleNormal="130" zoomScaleSheetLayoutView="85" workbookViewId="0">
      <selection activeCell="N14" sqref="N14"/>
    </sheetView>
  </sheetViews>
  <sheetFormatPr defaultRowHeight="15" x14ac:dyDescent="0.25"/>
  <cols>
    <col min="1" max="1" width="3.85546875" customWidth="1"/>
    <col min="2" max="2" width="30.7109375" customWidth="1"/>
    <col min="3" max="3" width="8.85546875" bestFit="1" customWidth="1"/>
    <col min="4" max="4" width="7" customWidth="1"/>
    <col min="5" max="5" width="13.42578125" customWidth="1"/>
    <col min="6" max="6" width="17" customWidth="1"/>
    <col min="7" max="12" width="10.7109375" customWidth="1"/>
    <col min="13" max="14" width="16.7109375" bestFit="1" customWidth="1"/>
  </cols>
  <sheetData>
    <row r="1" spans="1:14" ht="18.7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5" spans="1:14" ht="34.5" customHeight="1" x14ac:dyDescent="0.25">
      <c r="A5" s="37" t="s">
        <v>0</v>
      </c>
      <c r="B5" s="37" t="s">
        <v>1</v>
      </c>
      <c r="C5" s="37" t="s">
        <v>2</v>
      </c>
      <c r="D5" s="37" t="s">
        <v>3</v>
      </c>
      <c r="E5" s="37" t="s">
        <v>4</v>
      </c>
      <c r="F5" s="39" t="s">
        <v>5</v>
      </c>
      <c r="G5" s="40"/>
      <c r="H5" s="40"/>
      <c r="I5" s="40"/>
      <c r="J5" s="40"/>
      <c r="K5" s="40"/>
      <c r="L5" s="40"/>
      <c r="M5" s="41" t="s">
        <v>6</v>
      </c>
      <c r="N5" s="42"/>
    </row>
    <row r="6" spans="1:14" ht="121.5" customHeight="1" x14ac:dyDescent="0.25">
      <c r="A6" s="37"/>
      <c r="B6" s="37"/>
      <c r="C6" s="37"/>
      <c r="D6" s="37"/>
      <c r="E6" s="37"/>
      <c r="F6" s="8" t="s">
        <v>50</v>
      </c>
      <c r="G6" s="8" t="s">
        <v>42</v>
      </c>
      <c r="H6" s="8" t="s">
        <v>44</v>
      </c>
      <c r="I6" s="34" t="s">
        <v>45</v>
      </c>
      <c r="J6" s="34" t="s">
        <v>46</v>
      </c>
      <c r="K6" s="8" t="s">
        <v>48</v>
      </c>
      <c r="L6" s="8" t="s">
        <v>49</v>
      </c>
      <c r="M6" s="1" t="s">
        <v>7</v>
      </c>
      <c r="N6" s="7" t="s">
        <v>8</v>
      </c>
    </row>
    <row r="7" spans="1:14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</row>
    <row r="8" spans="1:14" ht="60" x14ac:dyDescent="0.25">
      <c r="A8" s="2">
        <v>1</v>
      </c>
      <c r="B8" s="3" t="s">
        <v>14</v>
      </c>
      <c r="C8" s="4" t="s">
        <v>10</v>
      </c>
      <c r="D8" s="4">
        <v>10</v>
      </c>
      <c r="E8" s="5">
        <f>AVERAGE(F8:L8)</f>
        <v>309.27333333333337</v>
      </c>
      <c r="F8" s="5">
        <v>300.3</v>
      </c>
      <c r="G8" s="5">
        <v>311.41000000000003</v>
      </c>
      <c r="H8" s="5">
        <v>316.11</v>
      </c>
      <c r="I8" s="5"/>
      <c r="J8" s="5"/>
      <c r="K8" s="5"/>
      <c r="L8" s="5"/>
      <c r="M8" s="6">
        <f>SMALL(F8:L8,1)</f>
        <v>300.3</v>
      </c>
      <c r="N8" s="6">
        <f>M8*D8</f>
        <v>3003</v>
      </c>
    </row>
    <row r="9" spans="1:14" ht="45" x14ac:dyDescent="0.25">
      <c r="A9" s="2">
        <v>2</v>
      </c>
      <c r="B9" s="3" t="s">
        <v>11</v>
      </c>
      <c r="C9" s="4" t="s">
        <v>10</v>
      </c>
      <c r="D9" s="4">
        <v>10</v>
      </c>
      <c r="E9" s="5">
        <f>AVERAGE(F9:L9)</f>
        <v>609.63</v>
      </c>
      <c r="F9" s="5">
        <v>552.20000000000005</v>
      </c>
      <c r="G9" s="5">
        <v>592.02</v>
      </c>
      <c r="H9" s="5"/>
      <c r="I9" s="5">
        <v>684.67</v>
      </c>
      <c r="J9" s="5"/>
      <c r="K9" s="5"/>
      <c r="L9" s="5"/>
      <c r="M9" s="6">
        <f>SMALL(F9:L9,1)</f>
        <v>552.20000000000005</v>
      </c>
      <c r="N9" s="6">
        <f>M9*D9</f>
        <v>5522</v>
      </c>
    </row>
    <row r="10" spans="1:14" ht="75" x14ac:dyDescent="0.25">
      <c r="A10" s="2">
        <v>3</v>
      </c>
      <c r="B10" s="3" t="s">
        <v>15</v>
      </c>
      <c r="C10" s="4" t="s">
        <v>10</v>
      </c>
      <c r="D10" s="4">
        <v>80</v>
      </c>
      <c r="E10" s="5">
        <f>AVERAGE(F10:L10)</f>
        <v>251.50333333333333</v>
      </c>
      <c r="F10" s="5">
        <v>246.4</v>
      </c>
      <c r="G10" s="5">
        <v>255.52</v>
      </c>
      <c r="H10" s="5"/>
      <c r="I10" s="5"/>
      <c r="J10" s="5">
        <v>252.59</v>
      </c>
      <c r="K10" s="5"/>
      <c r="L10" s="5"/>
      <c r="M10" s="6">
        <f>SMALL(F10:L10,1)</f>
        <v>246.4</v>
      </c>
      <c r="N10" s="6">
        <f>M10*D10</f>
        <v>19712</v>
      </c>
    </row>
    <row r="11" spans="1:14" ht="75" x14ac:dyDescent="0.25">
      <c r="A11" s="2">
        <v>4</v>
      </c>
      <c r="B11" s="3" t="s">
        <v>16</v>
      </c>
      <c r="C11" s="4" t="s">
        <v>10</v>
      </c>
      <c r="D11" s="4">
        <v>6</v>
      </c>
      <c r="E11" s="5">
        <f>AVERAGE(F11:L11)</f>
        <v>418.20333333333338</v>
      </c>
      <c r="F11" s="5">
        <v>386.1</v>
      </c>
      <c r="G11" s="5"/>
      <c r="H11" s="5"/>
      <c r="I11" s="5"/>
      <c r="J11" s="5"/>
      <c r="K11" s="5">
        <v>397.4</v>
      </c>
      <c r="L11" s="5">
        <v>471.11</v>
      </c>
      <c r="M11" s="6">
        <f>SMALL(F11:L11,1)</f>
        <v>386.1</v>
      </c>
      <c r="N11" s="6">
        <f>M11*D11</f>
        <v>2316.6000000000004</v>
      </c>
    </row>
    <row r="12" spans="1:14" ht="18.75" x14ac:dyDescent="0.25">
      <c r="A12" s="2">
        <v>5</v>
      </c>
      <c r="B12" s="3" t="s">
        <v>12</v>
      </c>
      <c r="C12" s="4" t="s">
        <v>13</v>
      </c>
      <c r="D12" s="4">
        <v>1</v>
      </c>
      <c r="E12" s="5"/>
      <c r="F12" s="5">
        <v>8790</v>
      </c>
      <c r="G12" s="5"/>
      <c r="H12" s="5"/>
      <c r="I12" s="5"/>
      <c r="J12" s="5"/>
      <c r="K12" s="5"/>
      <c r="L12" s="5"/>
      <c r="M12" s="6">
        <f>SMALL(F12:L12,1)</f>
        <v>8790</v>
      </c>
      <c r="N12" s="6">
        <f>M12*D12</f>
        <v>8790</v>
      </c>
    </row>
    <row r="13" spans="1:14" ht="18.75" x14ac:dyDescent="0.25">
      <c r="N13" s="6">
        <f>SUM(N8:N12)</f>
        <v>39343.599999999999</v>
      </c>
    </row>
    <row r="15" spans="1:14" x14ac:dyDescent="0.25">
      <c r="B15" s="36" t="s">
        <v>9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</sheetData>
  <mergeCells count="9">
    <mergeCell ref="B15:M15"/>
    <mergeCell ref="E5:E6"/>
    <mergeCell ref="A1:M1"/>
    <mergeCell ref="F5:L5"/>
    <mergeCell ref="A5:A6"/>
    <mergeCell ref="B5:B6"/>
    <mergeCell ref="C5:C6"/>
    <mergeCell ref="D5:D6"/>
    <mergeCell ref="M5:N5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opLeftCell="A159" workbookViewId="0">
      <selection activeCell="B165" sqref="B165:E165"/>
    </sheetView>
  </sheetViews>
  <sheetFormatPr defaultRowHeight="15" x14ac:dyDescent="0.25"/>
  <cols>
    <col min="5" max="5" width="13.28515625" customWidth="1"/>
    <col min="6" max="6" width="12.140625" customWidth="1"/>
    <col min="7" max="8" width="12.28515625" customWidth="1"/>
  </cols>
  <sheetData>
    <row r="1" spans="1:8" s="10" customFormat="1" ht="61.5" x14ac:dyDescent="0.85">
      <c r="A1" s="49" t="s">
        <v>17</v>
      </c>
      <c r="B1" s="49"/>
      <c r="C1" s="49"/>
      <c r="D1" s="49"/>
      <c r="E1" s="49"/>
      <c r="F1" s="49"/>
      <c r="G1" s="49"/>
      <c r="H1" s="49"/>
    </row>
    <row r="2" spans="1:8" s="10" customFormat="1" x14ac:dyDescent="0.25">
      <c r="C2" s="9"/>
    </row>
    <row r="3" spans="1:8" s="10" customFormat="1" ht="60" customHeight="1" x14ac:dyDescent="0.25">
      <c r="A3" s="46" t="s">
        <v>18</v>
      </c>
      <c r="B3" s="46"/>
      <c r="C3" s="46"/>
      <c r="D3" s="46"/>
      <c r="E3" s="46"/>
      <c r="F3" s="46"/>
      <c r="G3" s="11"/>
    </row>
    <row r="4" spans="1:8" s="10" customFormat="1" x14ac:dyDescent="0.25">
      <c r="A4" s="12"/>
      <c r="B4" s="47" t="s">
        <v>19</v>
      </c>
      <c r="C4" s="48"/>
      <c r="D4" s="48"/>
      <c r="E4" s="48"/>
      <c r="F4" s="12"/>
      <c r="G4" s="12"/>
      <c r="H4" s="12"/>
    </row>
    <row r="5" spans="1:8" s="10" customFormat="1" x14ac:dyDescent="0.25">
      <c r="B5" s="13"/>
      <c r="C5" s="14"/>
      <c r="D5" s="15" t="s">
        <v>20</v>
      </c>
      <c r="E5" s="16">
        <v>100</v>
      </c>
    </row>
    <row r="6" spans="1:8" s="10" customFormat="1" x14ac:dyDescent="0.25">
      <c r="B6" s="16">
        <v>2022</v>
      </c>
      <c r="C6" s="17" t="s">
        <v>21</v>
      </c>
      <c r="D6" s="16">
        <v>99.43</v>
      </c>
      <c r="E6" s="16">
        <f t="shared" ref="E6:E52" si="0">D6-100</f>
        <v>-0.56999999999999318</v>
      </c>
    </row>
    <row r="7" spans="1:8" s="10" customFormat="1" x14ac:dyDescent="0.25">
      <c r="B7" s="16"/>
      <c r="C7" s="18" t="s">
        <v>22</v>
      </c>
      <c r="D7" s="16">
        <v>99.47</v>
      </c>
      <c r="E7" s="16">
        <f t="shared" si="0"/>
        <v>-0.53000000000000114</v>
      </c>
    </row>
    <row r="8" spans="1:8" s="10" customFormat="1" x14ac:dyDescent="0.25">
      <c r="B8" s="16"/>
      <c r="C8" s="18" t="s">
        <v>23</v>
      </c>
      <c r="D8" s="16">
        <v>99.98</v>
      </c>
      <c r="E8" s="16">
        <f t="shared" si="0"/>
        <v>-1.9999999999996021E-2</v>
      </c>
    </row>
    <row r="9" spans="1:8" s="10" customFormat="1" x14ac:dyDescent="0.25">
      <c r="A9" s="19"/>
      <c r="B9" s="20"/>
      <c r="C9" s="18" t="s">
        <v>24</v>
      </c>
      <c r="D9" s="16">
        <v>100.49</v>
      </c>
      <c r="E9" s="16">
        <f t="shared" si="0"/>
        <v>0.48999999999999488</v>
      </c>
      <c r="F9" s="19"/>
      <c r="G9" s="19"/>
      <c r="H9" s="19"/>
    </row>
    <row r="10" spans="1:8" s="10" customFormat="1" x14ac:dyDescent="0.25">
      <c r="B10" s="16"/>
      <c r="C10" s="18" t="s">
        <v>25</v>
      </c>
      <c r="D10" s="16">
        <v>100.92</v>
      </c>
      <c r="E10" s="16">
        <f t="shared" si="0"/>
        <v>0.92000000000000171</v>
      </c>
    </row>
    <row r="11" spans="1:8" s="10" customFormat="1" x14ac:dyDescent="0.25">
      <c r="B11" s="16"/>
      <c r="C11" s="18" t="s">
        <v>26</v>
      </c>
      <c r="D11" s="16">
        <v>100.14</v>
      </c>
      <c r="E11" s="16">
        <f t="shared" si="0"/>
        <v>0.14000000000000057</v>
      </c>
    </row>
    <row r="12" spans="1:8" s="10" customFormat="1" x14ac:dyDescent="0.25">
      <c r="B12" s="16"/>
      <c r="C12" s="18" t="s">
        <v>27</v>
      </c>
      <c r="D12" s="16">
        <v>100.77</v>
      </c>
      <c r="E12" s="16">
        <f t="shared" si="0"/>
        <v>0.76999999999999602</v>
      </c>
    </row>
    <row r="13" spans="1:8" s="10" customFormat="1" x14ac:dyDescent="0.25">
      <c r="B13" s="16">
        <v>2023</v>
      </c>
      <c r="C13" s="18" t="s">
        <v>28</v>
      </c>
      <c r="D13" s="16">
        <v>100.3</v>
      </c>
      <c r="E13" s="16">
        <f t="shared" si="0"/>
        <v>0.29999999999999716</v>
      </c>
    </row>
    <row r="14" spans="1:8" s="10" customFormat="1" x14ac:dyDescent="0.25">
      <c r="B14" s="16"/>
      <c r="C14" s="18" t="s">
        <v>29</v>
      </c>
      <c r="D14" s="16">
        <v>100.04</v>
      </c>
      <c r="E14" s="16">
        <f t="shared" si="0"/>
        <v>4.0000000000006253E-2</v>
      </c>
    </row>
    <row r="15" spans="1:8" s="10" customFormat="1" x14ac:dyDescent="0.25">
      <c r="B15" s="16"/>
      <c r="C15" s="18" t="s">
        <v>30</v>
      </c>
      <c r="D15" s="16">
        <v>100.2</v>
      </c>
      <c r="E15" s="16">
        <f t="shared" si="0"/>
        <v>0.20000000000000284</v>
      </c>
    </row>
    <row r="16" spans="1:8" s="10" customFormat="1" x14ac:dyDescent="0.25">
      <c r="B16" s="16"/>
      <c r="C16" s="18" t="s">
        <v>31</v>
      </c>
      <c r="D16" s="16">
        <v>99.02</v>
      </c>
      <c r="E16" s="16">
        <f t="shared" si="0"/>
        <v>-0.98000000000000398</v>
      </c>
    </row>
    <row r="17" spans="2:5" s="10" customFormat="1" x14ac:dyDescent="0.25">
      <c r="B17" s="16"/>
      <c r="C17" s="18" t="s">
        <v>32</v>
      </c>
      <c r="D17" s="16">
        <v>99.36</v>
      </c>
      <c r="E17" s="16">
        <f t="shared" si="0"/>
        <v>-0.64000000000000057</v>
      </c>
    </row>
    <row r="18" spans="2:5" s="10" customFormat="1" x14ac:dyDescent="0.25">
      <c r="B18" s="16"/>
      <c r="C18" s="18" t="s">
        <v>21</v>
      </c>
      <c r="D18" s="16">
        <v>100.17</v>
      </c>
      <c r="E18" s="16">
        <f t="shared" si="0"/>
        <v>0.17000000000000171</v>
      </c>
    </row>
    <row r="19" spans="2:5" s="10" customFormat="1" x14ac:dyDescent="0.25">
      <c r="B19" s="16"/>
      <c r="C19" s="18" t="s">
        <v>22</v>
      </c>
      <c r="D19" s="16">
        <v>100.88</v>
      </c>
      <c r="E19" s="16">
        <f t="shared" si="0"/>
        <v>0.87999999999999545</v>
      </c>
    </row>
    <row r="20" spans="2:5" s="10" customFormat="1" x14ac:dyDescent="0.25">
      <c r="B20" s="16"/>
      <c r="C20" s="21" t="s">
        <v>23</v>
      </c>
      <c r="D20" s="16">
        <v>100.08</v>
      </c>
      <c r="E20" s="16">
        <f t="shared" si="0"/>
        <v>7.9999999999998295E-2</v>
      </c>
    </row>
    <row r="21" spans="2:5" s="10" customFormat="1" x14ac:dyDescent="0.25">
      <c r="B21" s="16"/>
      <c r="C21" s="21" t="s">
        <v>24</v>
      </c>
      <c r="D21" s="16">
        <v>100.64</v>
      </c>
      <c r="E21" s="16">
        <f t="shared" si="0"/>
        <v>0.64000000000000057</v>
      </c>
    </row>
    <row r="22" spans="2:5" s="10" customFormat="1" x14ac:dyDescent="0.25">
      <c r="B22" s="16"/>
      <c r="C22" s="21" t="s">
        <v>25</v>
      </c>
      <c r="D22" s="16">
        <v>101.38</v>
      </c>
      <c r="E22" s="16">
        <f t="shared" si="0"/>
        <v>1.3799999999999955</v>
      </c>
    </row>
    <row r="23" spans="2:5" s="10" customFormat="1" x14ac:dyDescent="0.25">
      <c r="B23" s="16"/>
      <c r="C23" s="21" t="s">
        <v>26</v>
      </c>
      <c r="D23" s="16">
        <v>101.27</v>
      </c>
      <c r="E23" s="16">
        <f t="shared" si="0"/>
        <v>1.269999999999996</v>
      </c>
    </row>
    <row r="24" spans="2:5" s="10" customFormat="1" x14ac:dyDescent="0.25">
      <c r="B24" s="16"/>
      <c r="C24" s="21" t="s">
        <v>27</v>
      </c>
      <c r="D24" s="16">
        <v>101.68</v>
      </c>
      <c r="E24" s="16">
        <f t="shared" si="0"/>
        <v>1.6800000000000068</v>
      </c>
    </row>
    <row r="25" spans="2:5" s="10" customFormat="1" x14ac:dyDescent="0.25">
      <c r="B25" s="16">
        <v>2024</v>
      </c>
      <c r="C25" s="21" t="s">
        <v>28</v>
      </c>
      <c r="D25" s="16">
        <v>102.88</v>
      </c>
      <c r="E25" s="16">
        <f t="shared" si="0"/>
        <v>2.8799999999999955</v>
      </c>
    </row>
    <row r="26" spans="2:5" s="10" customFormat="1" x14ac:dyDescent="0.25">
      <c r="B26" s="16"/>
      <c r="C26" s="21" t="s">
        <v>29</v>
      </c>
      <c r="D26" s="16">
        <v>101.8</v>
      </c>
      <c r="E26" s="16">
        <f t="shared" si="0"/>
        <v>1.7999999999999972</v>
      </c>
    </row>
    <row r="27" spans="2:5" s="10" customFormat="1" x14ac:dyDescent="0.25">
      <c r="B27" s="16"/>
      <c r="C27" s="21" t="s">
        <v>30</v>
      </c>
      <c r="D27" s="16">
        <v>100.68</v>
      </c>
      <c r="E27" s="16">
        <f t="shared" si="0"/>
        <v>0.68000000000000682</v>
      </c>
    </row>
    <row r="28" spans="2:5" s="10" customFormat="1" x14ac:dyDescent="0.25">
      <c r="B28" s="16"/>
      <c r="C28" s="21" t="s">
        <v>31</v>
      </c>
      <c r="D28" s="16">
        <v>101.49</v>
      </c>
      <c r="E28" s="16">
        <f t="shared" si="0"/>
        <v>1.4899999999999949</v>
      </c>
    </row>
    <row r="29" spans="2:5" s="10" customFormat="1" x14ac:dyDescent="0.25">
      <c r="B29" s="16"/>
      <c r="C29" s="21" t="s">
        <v>32</v>
      </c>
      <c r="D29" s="16">
        <v>102.31</v>
      </c>
      <c r="E29" s="16">
        <f t="shared" si="0"/>
        <v>2.3100000000000023</v>
      </c>
    </row>
    <row r="30" spans="2:5" s="10" customFormat="1" x14ac:dyDescent="0.25">
      <c r="B30" s="16"/>
      <c r="C30" s="21" t="s">
        <v>21</v>
      </c>
      <c r="D30" s="16">
        <v>100.85</v>
      </c>
      <c r="E30" s="16">
        <f t="shared" si="0"/>
        <v>0.84999999999999432</v>
      </c>
    </row>
    <row r="31" spans="2:5" s="10" customFormat="1" x14ac:dyDescent="0.25">
      <c r="B31" s="16"/>
      <c r="C31" s="21" t="s">
        <v>22</v>
      </c>
      <c r="D31" s="16">
        <v>99.06</v>
      </c>
      <c r="E31" s="16">
        <f t="shared" si="0"/>
        <v>-0.93999999999999773</v>
      </c>
    </row>
    <row r="32" spans="2:5" s="10" customFormat="1" x14ac:dyDescent="0.25">
      <c r="B32" s="16"/>
      <c r="C32" s="21" t="s">
        <v>23</v>
      </c>
      <c r="D32" s="16">
        <v>99.11</v>
      </c>
      <c r="E32" s="16">
        <f t="shared" si="0"/>
        <v>-0.89000000000000057</v>
      </c>
    </row>
    <row r="33" spans="2:5" s="10" customFormat="1" x14ac:dyDescent="0.25">
      <c r="B33" s="16"/>
      <c r="C33" s="21" t="s">
        <v>24</v>
      </c>
      <c r="D33" s="16">
        <v>101.15</v>
      </c>
      <c r="E33" s="16">
        <f t="shared" si="0"/>
        <v>1.1500000000000057</v>
      </c>
    </row>
    <row r="34" spans="2:5" s="10" customFormat="1" x14ac:dyDescent="0.25">
      <c r="B34" s="16"/>
      <c r="C34" s="21" t="s">
        <v>25</v>
      </c>
      <c r="D34" s="22">
        <v>100.59</v>
      </c>
      <c r="E34" s="16">
        <f t="shared" si="0"/>
        <v>0.59000000000000341</v>
      </c>
    </row>
    <row r="35" spans="2:5" s="10" customFormat="1" x14ac:dyDescent="0.25">
      <c r="B35" s="16"/>
      <c r="C35" s="21" t="s">
        <v>26</v>
      </c>
      <c r="D35" s="16">
        <v>100.57</v>
      </c>
      <c r="E35" s="16">
        <f t="shared" si="0"/>
        <v>0.56999999999999318</v>
      </c>
    </row>
    <row r="36" spans="2:5" s="10" customFormat="1" x14ac:dyDescent="0.25">
      <c r="B36" s="16"/>
      <c r="C36" s="21" t="s">
        <v>27</v>
      </c>
      <c r="D36" s="16">
        <v>99.5</v>
      </c>
      <c r="E36" s="16">
        <f t="shared" si="0"/>
        <v>-0.5</v>
      </c>
    </row>
    <row r="37" spans="2:5" s="10" customFormat="1" x14ac:dyDescent="0.25">
      <c r="B37" s="16">
        <v>2025</v>
      </c>
      <c r="C37" s="21" t="s">
        <v>28</v>
      </c>
      <c r="D37" s="16">
        <v>100.24</v>
      </c>
      <c r="E37" s="16">
        <f t="shared" si="0"/>
        <v>0.23999999999999488</v>
      </c>
    </row>
    <row r="38" spans="2:5" s="10" customFormat="1" x14ac:dyDescent="0.25">
      <c r="B38" s="16"/>
      <c r="C38" s="21" t="s">
        <v>29</v>
      </c>
      <c r="D38" s="16">
        <v>100.43</v>
      </c>
      <c r="E38" s="16">
        <f t="shared" si="0"/>
        <v>0.43000000000000682</v>
      </c>
    </row>
    <row r="39" spans="2:5" s="10" customFormat="1" x14ac:dyDescent="0.25">
      <c r="B39" s="16"/>
      <c r="C39" s="21" t="s">
        <v>30</v>
      </c>
      <c r="D39" s="16">
        <v>100.98</v>
      </c>
      <c r="E39" s="16">
        <f t="shared" si="0"/>
        <v>0.98000000000000398</v>
      </c>
    </row>
    <row r="40" spans="2:5" s="10" customFormat="1" x14ac:dyDescent="0.25">
      <c r="B40" s="16"/>
      <c r="C40" s="21" t="s">
        <v>31</v>
      </c>
      <c r="D40" s="16">
        <v>101.06</v>
      </c>
      <c r="E40" s="16">
        <f t="shared" si="0"/>
        <v>1.0600000000000023</v>
      </c>
    </row>
    <row r="41" spans="2:5" s="10" customFormat="1" x14ac:dyDescent="0.25">
      <c r="B41" s="16"/>
      <c r="C41" s="21" t="s">
        <v>32</v>
      </c>
      <c r="D41" s="16">
        <v>100.3</v>
      </c>
      <c r="E41" s="16">
        <f t="shared" si="0"/>
        <v>0.29999999999999716</v>
      </c>
    </row>
    <row r="42" spans="2:5" s="10" customFormat="1" x14ac:dyDescent="0.25">
      <c r="B42" s="16"/>
      <c r="C42" s="21" t="s">
        <v>21</v>
      </c>
      <c r="D42" s="16">
        <v>101.47</v>
      </c>
      <c r="E42" s="16">
        <f t="shared" si="0"/>
        <v>1.4699999999999989</v>
      </c>
    </row>
    <row r="43" spans="2:5" s="10" customFormat="1" x14ac:dyDescent="0.25">
      <c r="B43" s="16"/>
      <c r="C43" s="21" t="s">
        <v>22</v>
      </c>
      <c r="D43" s="16">
        <v>100.53</v>
      </c>
      <c r="E43" s="16">
        <f t="shared" si="0"/>
        <v>0.53000000000000114</v>
      </c>
    </row>
    <row r="44" spans="2:5" s="10" customFormat="1" x14ac:dyDescent="0.25">
      <c r="B44" s="16"/>
      <c r="C44" s="21" t="s">
        <v>23</v>
      </c>
      <c r="D44" s="16">
        <v>100.13</v>
      </c>
      <c r="E44" s="16">
        <f t="shared" si="0"/>
        <v>0.12999999999999545</v>
      </c>
    </row>
    <row r="45" spans="2:5" s="10" customFormat="1" x14ac:dyDescent="0.25">
      <c r="B45" s="16"/>
      <c r="C45" s="21" t="s">
        <v>24</v>
      </c>
      <c r="D45" s="16">
        <v>101.61</v>
      </c>
      <c r="E45" s="16">
        <f t="shared" si="0"/>
        <v>1.6099999999999994</v>
      </c>
    </row>
    <row r="46" spans="2:5" s="10" customFormat="1" x14ac:dyDescent="0.25">
      <c r="B46" s="16"/>
      <c r="C46" s="21" t="s">
        <v>25</v>
      </c>
      <c r="D46" s="16">
        <v>100.73</v>
      </c>
      <c r="E46" s="16">
        <f t="shared" si="0"/>
        <v>0.73000000000000398</v>
      </c>
    </row>
    <row r="47" spans="2:5" s="10" customFormat="1" x14ac:dyDescent="0.25">
      <c r="B47" s="16"/>
      <c r="C47" s="21" t="s">
        <v>26</v>
      </c>
      <c r="D47" s="16">
        <v>100.61</v>
      </c>
      <c r="E47" s="16">
        <f t="shared" si="0"/>
        <v>0.60999999999999943</v>
      </c>
    </row>
    <row r="48" spans="2:5" s="10" customFormat="1" x14ac:dyDescent="0.25">
      <c r="B48" s="16"/>
      <c r="C48" s="21" t="s">
        <v>27</v>
      </c>
      <c r="D48" s="16">
        <v>101.2</v>
      </c>
      <c r="E48" s="16">
        <f t="shared" si="0"/>
        <v>1.2000000000000028</v>
      </c>
    </row>
    <row r="49" spans="1:8" s="10" customFormat="1" x14ac:dyDescent="0.25">
      <c r="B49" s="16">
        <v>2026</v>
      </c>
      <c r="C49" s="21" t="s">
        <v>28</v>
      </c>
      <c r="D49" s="16">
        <v>100.54</v>
      </c>
      <c r="E49" s="16">
        <f t="shared" si="0"/>
        <v>0.54000000000000625</v>
      </c>
    </row>
    <row r="50" spans="1:8" s="10" customFormat="1" x14ac:dyDescent="0.25">
      <c r="B50" s="16"/>
      <c r="C50" s="21" t="s">
        <v>29</v>
      </c>
      <c r="D50" s="16">
        <v>100.35</v>
      </c>
      <c r="E50" s="16">
        <f t="shared" si="0"/>
        <v>0.34999999999999432</v>
      </c>
    </row>
    <row r="51" spans="1:8" s="10" customFormat="1" x14ac:dyDescent="0.25">
      <c r="B51" s="16"/>
      <c r="C51" s="21" t="s">
        <v>30</v>
      </c>
      <c r="D51" s="16">
        <v>101.15</v>
      </c>
      <c r="E51" s="16">
        <f t="shared" si="0"/>
        <v>1.1500000000000057</v>
      </c>
    </row>
    <row r="52" spans="1:8" s="10" customFormat="1" x14ac:dyDescent="0.25">
      <c r="B52" s="16"/>
      <c r="C52" s="21" t="s">
        <v>31</v>
      </c>
      <c r="D52" s="16">
        <v>100.46</v>
      </c>
      <c r="E52" s="16">
        <f t="shared" si="0"/>
        <v>0.45999999999999375</v>
      </c>
    </row>
    <row r="53" spans="1:8" s="10" customFormat="1" x14ac:dyDescent="0.25">
      <c r="B53" s="16"/>
      <c r="C53" s="18"/>
      <c r="D53" s="16" t="s">
        <v>33</v>
      </c>
      <c r="E53" s="16">
        <f>SUM(E5:E52)</f>
        <v>128</v>
      </c>
    </row>
    <row r="54" spans="1:8" s="10" customFormat="1" x14ac:dyDescent="0.25">
      <c r="B54" s="16" t="s">
        <v>34</v>
      </c>
      <c r="C54" s="17"/>
      <c r="D54" s="16"/>
      <c r="E54" s="23">
        <f>E53/100</f>
        <v>1.28</v>
      </c>
    </row>
    <row r="55" spans="1:8" s="10" customFormat="1" x14ac:dyDescent="0.25">
      <c r="B55" s="24"/>
      <c r="C55" s="25"/>
      <c r="D55" s="24"/>
      <c r="E55" s="24"/>
      <c r="F55" s="10" t="s">
        <v>33</v>
      </c>
    </row>
    <row r="56" spans="1:8" s="10" customFormat="1" x14ac:dyDescent="0.25">
      <c r="C56" s="9"/>
    </row>
    <row r="57" spans="1:8" s="10" customFormat="1" ht="28.5" x14ac:dyDescent="0.25">
      <c r="A57" s="26" t="s">
        <v>41</v>
      </c>
      <c r="B57" s="44" t="s">
        <v>1</v>
      </c>
      <c r="C57" s="45"/>
      <c r="D57" s="45"/>
      <c r="E57" s="45"/>
      <c r="F57" s="27" t="s">
        <v>35</v>
      </c>
      <c r="G57" s="28" t="s">
        <v>36</v>
      </c>
      <c r="H57" s="29" t="s">
        <v>37</v>
      </c>
    </row>
    <row r="58" spans="1:8" s="10" customFormat="1" ht="15.75" x14ac:dyDescent="0.25">
      <c r="A58" s="30">
        <v>5</v>
      </c>
      <c r="B58" s="43" t="s">
        <v>38</v>
      </c>
      <c r="C58" s="43"/>
      <c r="D58" s="43"/>
      <c r="E58" s="43"/>
      <c r="F58" s="31">
        <v>65773</v>
      </c>
      <c r="G58" s="32">
        <f>F58*E54</f>
        <v>84189.440000000002</v>
      </c>
      <c r="H58" s="33">
        <f>ROUND(G58,2)</f>
        <v>84189.440000000002</v>
      </c>
    </row>
    <row r="61" spans="1:8" ht="61.5" x14ac:dyDescent="0.85">
      <c r="A61" s="49" t="s">
        <v>17</v>
      </c>
      <c r="B61" s="49"/>
      <c r="C61" s="49"/>
      <c r="D61" s="49"/>
      <c r="E61" s="49"/>
      <c r="F61" s="49"/>
      <c r="G61" s="49"/>
      <c r="H61" s="49"/>
    </row>
    <row r="62" spans="1:8" x14ac:dyDescent="0.25">
      <c r="A62" s="10"/>
      <c r="B62" s="10"/>
      <c r="C62" s="9"/>
      <c r="D62" s="10"/>
      <c r="E62" s="10"/>
      <c r="F62" s="10"/>
      <c r="G62" s="10"/>
      <c r="H62" s="10"/>
    </row>
    <row r="63" spans="1:8" ht="15.75" customHeight="1" x14ac:dyDescent="0.25">
      <c r="A63" s="46" t="s">
        <v>18</v>
      </c>
      <c r="B63" s="46"/>
      <c r="C63" s="46"/>
      <c r="D63" s="46"/>
      <c r="E63" s="46"/>
      <c r="F63" s="46"/>
      <c r="G63" s="11"/>
      <c r="H63" s="10"/>
    </row>
    <row r="64" spans="1:8" x14ac:dyDescent="0.25">
      <c r="A64" s="12"/>
      <c r="B64" s="47" t="s">
        <v>40</v>
      </c>
      <c r="C64" s="48"/>
      <c r="D64" s="48"/>
      <c r="E64" s="48"/>
      <c r="F64" s="12"/>
      <c r="G64" s="12"/>
      <c r="H64" s="12"/>
    </row>
    <row r="65" spans="1:8" x14ac:dyDescent="0.25">
      <c r="A65" s="10"/>
      <c r="B65" s="13"/>
      <c r="C65" s="14"/>
      <c r="D65" s="15" t="s">
        <v>20</v>
      </c>
      <c r="E65" s="16">
        <v>100</v>
      </c>
      <c r="F65" s="10"/>
      <c r="G65" s="10"/>
      <c r="H65" s="10"/>
    </row>
    <row r="66" spans="1:8" x14ac:dyDescent="0.25">
      <c r="A66" s="10"/>
      <c r="B66" s="16">
        <v>2025</v>
      </c>
      <c r="C66" s="21" t="s">
        <v>25</v>
      </c>
      <c r="D66" s="16">
        <v>100.73</v>
      </c>
      <c r="E66" s="16">
        <f t="shared" ref="E66:E72" si="1">D66-100</f>
        <v>0.73000000000000398</v>
      </c>
      <c r="F66" s="10"/>
      <c r="G66" s="10"/>
      <c r="H66" s="10"/>
    </row>
    <row r="67" spans="1:8" x14ac:dyDescent="0.25">
      <c r="A67" s="10"/>
      <c r="B67" s="16"/>
      <c r="C67" s="21" t="s">
        <v>26</v>
      </c>
      <c r="D67" s="16">
        <v>100.61</v>
      </c>
      <c r="E67" s="16">
        <f t="shared" si="1"/>
        <v>0.60999999999999943</v>
      </c>
      <c r="F67" s="10"/>
      <c r="G67" s="10"/>
      <c r="H67" s="10"/>
    </row>
    <row r="68" spans="1:8" x14ac:dyDescent="0.25">
      <c r="A68" s="10"/>
      <c r="B68" s="16"/>
      <c r="C68" s="21" t="s">
        <v>27</v>
      </c>
      <c r="D68" s="16">
        <v>101.2</v>
      </c>
      <c r="E68" s="16">
        <f t="shared" si="1"/>
        <v>1.2000000000000028</v>
      </c>
      <c r="F68" s="10"/>
      <c r="G68" s="10"/>
      <c r="H68" s="10"/>
    </row>
    <row r="69" spans="1:8" x14ac:dyDescent="0.25">
      <c r="A69" s="10"/>
      <c r="B69" s="16">
        <v>2026</v>
      </c>
      <c r="C69" s="21" t="s">
        <v>28</v>
      </c>
      <c r="D69" s="16">
        <v>100.54</v>
      </c>
      <c r="E69" s="16">
        <f t="shared" si="1"/>
        <v>0.54000000000000625</v>
      </c>
      <c r="F69" s="10"/>
      <c r="G69" s="10"/>
      <c r="H69" s="10"/>
    </row>
    <row r="70" spans="1:8" x14ac:dyDescent="0.25">
      <c r="A70" s="10"/>
      <c r="B70" s="16"/>
      <c r="C70" s="21" t="s">
        <v>29</v>
      </c>
      <c r="D70" s="16">
        <v>100.35</v>
      </c>
      <c r="E70" s="16">
        <f t="shared" si="1"/>
        <v>0.34999999999999432</v>
      </c>
      <c r="F70" s="10"/>
      <c r="G70" s="10"/>
      <c r="H70" s="10"/>
    </row>
    <row r="71" spans="1:8" x14ac:dyDescent="0.25">
      <c r="A71" s="10"/>
      <c r="B71" s="16"/>
      <c r="C71" s="21" t="s">
        <v>30</v>
      </c>
      <c r="D71" s="16">
        <v>101.15</v>
      </c>
      <c r="E71" s="16">
        <f t="shared" si="1"/>
        <v>1.1500000000000057</v>
      </c>
      <c r="F71" s="10"/>
      <c r="G71" s="10"/>
      <c r="H71" s="10"/>
    </row>
    <row r="72" spans="1:8" x14ac:dyDescent="0.25">
      <c r="A72" s="10"/>
      <c r="B72" s="16"/>
      <c r="C72" s="21" t="s">
        <v>31</v>
      </c>
      <c r="D72" s="16">
        <v>100.46</v>
      </c>
      <c r="E72" s="16">
        <f t="shared" si="1"/>
        <v>0.45999999999999375</v>
      </c>
      <c r="F72" s="10"/>
      <c r="G72" s="10"/>
      <c r="H72" s="10"/>
    </row>
    <row r="73" spans="1:8" x14ac:dyDescent="0.25">
      <c r="A73" s="10"/>
      <c r="B73" s="16"/>
      <c r="C73" s="18"/>
      <c r="D73" s="16" t="s">
        <v>33</v>
      </c>
      <c r="E73" s="16">
        <f>SUM(E65:E72)</f>
        <v>105.04</v>
      </c>
      <c r="F73" s="10"/>
      <c r="G73" s="10"/>
      <c r="H73" s="10"/>
    </row>
    <row r="74" spans="1:8" x14ac:dyDescent="0.25">
      <c r="A74" s="10"/>
      <c r="B74" s="16" t="s">
        <v>34</v>
      </c>
      <c r="C74" s="17"/>
      <c r="D74" s="16"/>
      <c r="E74" s="23">
        <f>E73/100</f>
        <v>1.0504</v>
      </c>
      <c r="F74" s="10"/>
      <c r="G74" s="10"/>
      <c r="H74" s="10"/>
    </row>
    <row r="75" spans="1:8" x14ac:dyDescent="0.25">
      <c r="A75" s="10"/>
      <c r="B75" s="24"/>
      <c r="C75" s="25"/>
      <c r="D75" s="24"/>
      <c r="E75" s="24"/>
      <c r="F75" s="10" t="s">
        <v>33</v>
      </c>
      <c r="G75" s="10"/>
      <c r="H75" s="10"/>
    </row>
    <row r="76" spans="1:8" x14ac:dyDescent="0.25">
      <c r="A76" s="10"/>
      <c r="B76" s="10"/>
      <c r="C76" s="9"/>
      <c r="D76" s="10"/>
      <c r="E76" s="10"/>
      <c r="F76" s="10"/>
      <c r="G76" s="10"/>
      <c r="H76" s="10"/>
    </row>
    <row r="77" spans="1:8" ht="28.5" x14ac:dyDescent="0.25">
      <c r="A77" s="26" t="s">
        <v>41</v>
      </c>
      <c r="B77" s="44" t="s">
        <v>1</v>
      </c>
      <c r="C77" s="45"/>
      <c r="D77" s="45"/>
      <c r="E77" s="45"/>
      <c r="F77" s="27" t="s">
        <v>35</v>
      </c>
      <c r="G77" s="28" t="s">
        <v>36</v>
      </c>
      <c r="H77" s="29" t="s">
        <v>37</v>
      </c>
    </row>
    <row r="78" spans="1:8" ht="56.25" customHeight="1" x14ac:dyDescent="0.25">
      <c r="A78" s="30">
        <v>1</v>
      </c>
      <c r="B78" s="43" t="s">
        <v>39</v>
      </c>
      <c r="C78" s="43"/>
      <c r="D78" s="43"/>
      <c r="E78" s="43"/>
      <c r="F78" s="31">
        <f>30.03*10</f>
        <v>300.3</v>
      </c>
      <c r="G78" s="32">
        <f>F78*E74</f>
        <v>315.43512000000004</v>
      </c>
      <c r="H78" s="33">
        <f>ROUND(G78,2)</f>
        <v>315.44</v>
      </c>
    </row>
    <row r="80" spans="1:8" ht="15.75" customHeight="1" x14ac:dyDescent="0.25">
      <c r="A80" s="46" t="s">
        <v>18</v>
      </c>
      <c r="B80" s="46"/>
      <c r="C80" s="46"/>
      <c r="D80" s="46"/>
      <c r="E80" s="46"/>
      <c r="F80" s="46"/>
      <c r="G80" s="11"/>
      <c r="H80" s="10"/>
    </row>
    <row r="81" spans="1:8" x14ac:dyDescent="0.25">
      <c r="A81" s="12"/>
      <c r="B81" s="47" t="s">
        <v>42</v>
      </c>
      <c r="C81" s="48"/>
      <c r="D81" s="48"/>
      <c r="E81" s="48"/>
      <c r="F81" s="12"/>
      <c r="G81" s="12"/>
      <c r="H81" s="12"/>
    </row>
    <row r="82" spans="1:8" x14ac:dyDescent="0.25">
      <c r="A82" s="10"/>
      <c r="B82" s="13"/>
      <c r="C82" s="14"/>
      <c r="D82" s="15" t="s">
        <v>20</v>
      </c>
      <c r="E82" s="16">
        <v>100</v>
      </c>
      <c r="F82" s="10"/>
      <c r="G82" s="10"/>
      <c r="H82" s="10"/>
    </row>
    <row r="83" spans="1:8" x14ac:dyDescent="0.25">
      <c r="A83" s="10"/>
      <c r="B83" s="16">
        <v>2025</v>
      </c>
      <c r="C83" s="21" t="s">
        <v>27</v>
      </c>
      <c r="D83" s="16">
        <v>101.2</v>
      </c>
      <c r="E83" s="16">
        <f t="shared" ref="E83:E87" si="2">D83-100</f>
        <v>1.2000000000000028</v>
      </c>
      <c r="F83" s="10"/>
      <c r="G83" s="10"/>
      <c r="H83" s="10"/>
    </row>
    <row r="84" spans="1:8" x14ac:dyDescent="0.25">
      <c r="A84" s="10"/>
      <c r="B84" s="16">
        <v>2026</v>
      </c>
      <c r="C84" s="21" t="s">
        <v>28</v>
      </c>
      <c r="D84" s="16">
        <v>100.54</v>
      </c>
      <c r="E84" s="16">
        <f t="shared" si="2"/>
        <v>0.54000000000000625</v>
      </c>
      <c r="F84" s="10"/>
      <c r="G84" s="10"/>
      <c r="H84" s="10"/>
    </row>
    <row r="85" spans="1:8" x14ac:dyDescent="0.25">
      <c r="A85" s="10"/>
      <c r="B85" s="16"/>
      <c r="C85" s="21" t="s">
        <v>29</v>
      </c>
      <c r="D85" s="16">
        <v>100.35</v>
      </c>
      <c r="E85" s="16">
        <f t="shared" si="2"/>
        <v>0.34999999999999432</v>
      </c>
      <c r="F85" s="10"/>
      <c r="G85" s="10"/>
      <c r="H85" s="10"/>
    </row>
    <row r="86" spans="1:8" x14ac:dyDescent="0.25">
      <c r="A86" s="10"/>
      <c r="B86" s="16"/>
      <c r="C86" s="21" t="s">
        <v>30</v>
      </c>
      <c r="D86" s="16">
        <v>101.15</v>
      </c>
      <c r="E86" s="16">
        <f t="shared" si="2"/>
        <v>1.1500000000000057</v>
      </c>
      <c r="F86" s="10"/>
      <c r="G86" s="10"/>
      <c r="H86" s="10"/>
    </row>
    <row r="87" spans="1:8" x14ac:dyDescent="0.25">
      <c r="A87" s="10"/>
      <c r="B87" s="16"/>
      <c r="C87" s="21" t="s">
        <v>31</v>
      </c>
      <c r="D87" s="16">
        <v>100.46</v>
      </c>
      <c r="E87" s="16">
        <f t="shared" si="2"/>
        <v>0.45999999999999375</v>
      </c>
      <c r="F87" s="10"/>
      <c r="G87" s="10"/>
      <c r="H87" s="10"/>
    </row>
    <row r="88" spans="1:8" x14ac:dyDescent="0.25">
      <c r="A88" s="10"/>
      <c r="B88" s="16"/>
      <c r="C88" s="18"/>
      <c r="D88" s="16" t="s">
        <v>33</v>
      </c>
      <c r="E88" s="16">
        <f>SUM(E82:E87)</f>
        <v>103.7</v>
      </c>
      <c r="F88" s="10"/>
      <c r="G88" s="10"/>
      <c r="H88" s="10"/>
    </row>
    <row r="89" spans="1:8" x14ac:dyDescent="0.25">
      <c r="A89" s="10"/>
      <c r="B89" s="16" t="s">
        <v>34</v>
      </c>
      <c r="C89" s="17"/>
      <c r="D89" s="16"/>
      <c r="E89" s="23">
        <f>E88/100</f>
        <v>1.0369999999999999</v>
      </c>
      <c r="F89" s="10"/>
      <c r="G89" s="10"/>
      <c r="H89" s="10"/>
    </row>
    <row r="90" spans="1:8" x14ac:dyDescent="0.25">
      <c r="A90" s="10"/>
      <c r="B90" s="24"/>
      <c r="C90" s="25"/>
      <c r="D90" s="24"/>
      <c r="E90" s="24"/>
      <c r="F90" s="10" t="s">
        <v>33</v>
      </c>
      <c r="G90" s="10"/>
      <c r="H90" s="10"/>
    </row>
    <row r="91" spans="1:8" x14ac:dyDescent="0.25">
      <c r="A91" s="10"/>
      <c r="B91" s="10"/>
      <c r="C91" s="9"/>
      <c r="D91" s="10"/>
      <c r="E91" s="10"/>
      <c r="F91" s="10"/>
      <c r="G91" s="10"/>
      <c r="H91" s="10"/>
    </row>
    <row r="92" spans="1:8" ht="28.5" x14ac:dyDescent="0.25">
      <c r="A92" s="26" t="s">
        <v>41</v>
      </c>
      <c r="B92" s="44" t="s">
        <v>1</v>
      </c>
      <c r="C92" s="45"/>
      <c r="D92" s="45"/>
      <c r="E92" s="45"/>
      <c r="F92" s="27" t="s">
        <v>35</v>
      </c>
      <c r="G92" s="28" t="s">
        <v>36</v>
      </c>
      <c r="H92" s="29" t="s">
        <v>37</v>
      </c>
    </row>
    <row r="93" spans="1:8" ht="56.25" customHeight="1" x14ac:dyDescent="0.25">
      <c r="A93" s="30">
        <v>1</v>
      </c>
      <c r="B93" s="43" t="s">
        <v>39</v>
      </c>
      <c r="C93" s="43"/>
      <c r="D93" s="43"/>
      <c r="E93" s="43"/>
      <c r="F93" s="31">
        <f>30.03*10</f>
        <v>300.3</v>
      </c>
      <c r="G93" s="32">
        <f>F93*E89</f>
        <v>311.41109999999998</v>
      </c>
      <c r="H93" s="33">
        <f>ROUND(G93,2)</f>
        <v>311.41000000000003</v>
      </c>
    </row>
    <row r="94" spans="1:8" ht="56.25" customHeight="1" x14ac:dyDescent="0.25">
      <c r="A94" s="30">
        <v>2</v>
      </c>
      <c r="B94" s="43" t="s">
        <v>43</v>
      </c>
      <c r="C94" s="43"/>
      <c r="D94" s="43"/>
      <c r="E94" s="43"/>
      <c r="F94" s="31">
        <f>57.09*10</f>
        <v>570.90000000000009</v>
      </c>
      <c r="G94" s="32">
        <f>F94*E88</f>
        <v>59202.330000000009</v>
      </c>
      <c r="H94" s="33">
        <f>ROUND(G94,2)</f>
        <v>59202.33</v>
      </c>
    </row>
    <row r="95" spans="1:8" ht="67.5" customHeight="1" x14ac:dyDescent="0.25">
      <c r="A95" s="30">
        <v>3</v>
      </c>
      <c r="B95" s="43" t="s">
        <v>15</v>
      </c>
      <c r="C95" s="43"/>
      <c r="D95" s="43"/>
      <c r="E95" s="43"/>
      <c r="F95" s="31">
        <f>24.64*10</f>
        <v>246.4</v>
      </c>
      <c r="G95" s="32">
        <f>F95*E89</f>
        <v>255.51679999999999</v>
      </c>
      <c r="H95" s="33">
        <f>ROUND(G95,2)</f>
        <v>255.52</v>
      </c>
    </row>
    <row r="97" spans="1:8" ht="61.5" x14ac:dyDescent="0.85">
      <c r="A97" s="49" t="s">
        <v>17</v>
      </c>
      <c r="B97" s="49"/>
      <c r="C97" s="49"/>
      <c r="D97" s="49"/>
      <c r="E97" s="49"/>
      <c r="F97" s="49"/>
      <c r="G97" s="49"/>
      <c r="H97" s="49"/>
    </row>
    <row r="98" spans="1:8" x14ac:dyDescent="0.25">
      <c r="A98" s="10"/>
      <c r="B98" s="10"/>
      <c r="C98" s="35"/>
      <c r="D98" s="10"/>
      <c r="E98" s="10"/>
      <c r="F98" s="10"/>
      <c r="G98" s="10"/>
      <c r="H98" s="10"/>
    </row>
    <row r="99" spans="1:8" ht="15.75" x14ac:dyDescent="0.25">
      <c r="A99" s="46" t="s">
        <v>18</v>
      </c>
      <c r="B99" s="46"/>
      <c r="C99" s="46"/>
      <c r="D99" s="46"/>
      <c r="E99" s="46"/>
      <c r="F99" s="46"/>
      <c r="G99" s="11"/>
      <c r="H99" s="10"/>
    </row>
    <row r="100" spans="1:8" x14ac:dyDescent="0.25">
      <c r="A100" s="12"/>
      <c r="B100" s="47" t="s">
        <v>44</v>
      </c>
      <c r="C100" s="48"/>
      <c r="D100" s="48"/>
      <c r="E100" s="48"/>
      <c r="F100" s="12"/>
      <c r="G100" s="12"/>
      <c r="H100" s="12"/>
    </row>
    <row r="101" spans="1:8" x14ac:dyDescent="0.25">
      <c r="A101" s="10"/>
      <c r="B101" s="13"/>
      <c r="C101" s="14"/>
      <c r="D101" s="15" t="s">
        <v>20</v>
      </c>
      <c r="E101" s="16">
        <v>100</v>
      </c>
      <c r="F101" s="10"/>
      <c r="G101" s="10"/>
      <c r="H101" s="10"/>
    </row>
    <row r="102" spans="1:8" x14ac:dyDescent="0.25">
      <c r="A102" s="10"/>
      <c r="B102" s="16">
        <v>2025</v>
      </c>
      <c r="C102" s="21" t="s">
        <v>21</v>
      </c>
      <c r="D102" s="16">
        <v>101.47</v>
      </c>
      <c r="E102" s="16">
        <f t="shared" ref="E102:E112" si="3">D102-100</f>
        <v>1.4699999999999989</v>
      </c>
      <c r="F102" s="10"/>
      <c r="G102" s="10"/>
      <c r="H102" s="10"/>
    </row>
    <row r="103" spans="1:8" x14ac:dyDescent="0.25">
      <c r="A103" s="10"/>
      <c r="B103" s="16"/>
      <c r="C103" s="21" t="s">
        <v>22</v>
      </c>
      <c r="D103" s="16">
        <v>100.53</v>
      </c>
      <c r="E103" s="16">
        <f t="shared" si="3"/>
        <v>0.53000000000000114</v>
      </c>
      <c r="F103" s="10"/>
      <c r="G103" s="10"/>
      <c r="H103" s="10"/>
    </row>
    <row r="104" spans="1:8" x14ac:dyDescent="0.25">
      <c r="A104" s="10"/>
      <c r="B104" s="16"/>
      <c r="C104" s="21" t="s">
        <v>23</v>
      </c>
      <c r="D104" s="16">
        <v>100.13</v>
      </c>
      <c r="E104" s="16">
        <f t="shared" si="3"/>
        <v>0.12999999999999545</v>
      </c>
      <c r="F104" s="10"/>
      <c r="G104" s="10"/>
      <c r="H104" s="10"/>
    </row>
    <row r="105" spans="1:8" x14ac:dyDescent="0.25">
      <c r="A105" s="10"/>
      <c r="B105" s="16"/>
      <c r="C105" s="21" t="s">
        <v>24</v>
      </c>
      <c r="D105" s="16">
        <v>101.61</v>
      </c>
      <c r="E105" s="16">
        <f t="shared" si="3"/>
        <v>1.6099999999999994</v>
      </c>
      <c r="F105" s="10"/>
      <c r="G105" s="10"/>
      <c r="H105" s="10"/>
    </row>
    <row r="106" spans="1:8" x14ac:dyDescent="0.25">
      <c r="A106" s="10"/>
      <c r="B106" s="16"/>
      <c r="C106" s="21" t="s">
        <v>25</v>
      </c>
      <c r="D106" s="16">
        <v>100.73</v>
      </c>
      <c r="E106" s="16">
        <f t="shared" si="3"/>
        <v>0.73000000000000398</v>
      </c>
      <c r="F106" s="10"/>
      <c r="G106" s="10"/>
      <c r="H106" s="10"/>
    </row>
    <row r="107" spans="1:8" x14ac:dyDescent="0.25">
      <c r="A107" s="10"/>
      <c r="B107" s="16"/>
      <c r="C107" s="21" t="s">
        <v>26</v>
      </c>
      <c r="D107" s="16">
        <v>100.61</v>
      </c>
      <c r="E107" s="16">
        <f t="shared" si="3"/>
        <v>0.60999999999999943</v>
      </c>
      <c r="F107" s="10"/>
      <c r="G107" s="10"/>
      <c r="H107" s="10"/>
    </row>
    <row r="108" spans="1:8" x14ac:dyDescent="0.25">
      <c r="A108" s="10"/>
      <c r="B108" s="16"/>
      <c r="C108" s="21" t="s">
        <v>27</v>
      </c>
      <c r="D108" s="16">
        <v>101.2</v>
      </c>
      <c r="E108" s="16">
        <f t="shared" si="3"/>
        <v>1.2000000000000028</v>
      </c>
      <c r="F108" s="10"/>
      <c r="G108" s="10"/>
      <c r="H108" s="10"/>
    </row>
    <row r="109" spans="1:8" x14ac:dyDescent="0.25">
      <c r="A109" s="10"/>
      <c r="B109" s="16">
        <v>2026</v>
      </c>
      <c r="C109" s="21" t="s">
        <v>28</v>
      </c>
      <c r="D109" s="16">
        <v>100.54</v>
      </c>
      <c r="E109" s="16">
        <f t="shared" si="3"/>
        <v>0.54000000000000625</v>
      </c>
      <c r="F109" s="10"/>
      <c r="G109" s="10"/>
      <c r="H109" s="10"/>
    </row>
    <row r="110" spans="1:8" x14ac:dyDescent="0.25">
      <c r="A110" s="10"/>
      <c r="B110" s="16"/>
      <c r="C110" s="21" t="s">
        <v>29</v>
      </c>
      <c r="D110" s="16">
        <v>100.35</v>
      </c>
      <c r="E110" s="16">
        <f t="shared" si="3"/>
        <v>0.34999999999999432</v>
      </c>
      <c r="F110" s="10"/>
      <c r="G110" s="10"/>
      <c r="H110" s="10"/>
    </row>
    <row r="111" spans="1:8" x14ac:dyDescent="0.25">
      <c r="A111" s="10"/>
      <c r="B111" s="16"/>
      <c r="C111" s="21" t="s">
        <v>30</v>
      </c>
      <c r="D111" s="16">
        <v>101.15</v>
      </c>
      <c r="E111" s="16">
        <f t="shared" si="3"/>
        <v>1.1500000000000057</v>
      </c>
      <c r="F111" s="10"/>
      <c r="G111" s="10"/>
      <c r="H111" s="10"/>
    </row>
    <row r="112" spans="1:8" x14ac:dyDescent="0.25">
      <c r="A112" s="10"/>
      <c r="B112" s="16"/>
      <c r="C112" s="21" t="s">
        <v>31</v>
      </c>
      <c r="D112" s="16">
        <v>100.46</v>
      </c>
      <c r="E112" s="16">
        <f t="shared" si="3"/>
        <v>0.45999999999999375</v>
      </c>
      <c r="F112" s="10"/>
      <c r="G112" s="10"/>
      <c r="H112" s="10"/>
    </row>
    <row r="113" spans="1:8" x14ac:dyDescent="0.25">
      <c r="A113" s="10"/>
      <c r="B113" s="16"/>
      <c r="C113" s="18"/>
      <c r="D113" s="16" t="s">
        <v>33</v>
      </c>
      <c r="E113" s="16">
        <f>SUM(E101:E112)</f>
        <v>108.78</v>
      </c>
      <c r="F113" s="10"/>
      <c r="G113" s="10"/>
      <c r="H113" s="10"/>
    </row>
    <row r="114" spans="1:8" x14ac:dyDescent="0.25">
      <c r="A114" s="10"/>
      <c r="B114" s="16" t="s">
        <v>34</v>
      </c>
      <c r="C114" s="17"/>
      <c r="D114" s="16"/>
      <c r="E114" s="23">
        <f>E113/100</f>
        <v>1.0878000000000001</v>
      </c>
      <c r="F114" s="10"/>
      <c r="G114" s="10"/>
      <c r="H114" s="10"/>
    </row>
    <row r="115" spans="1:8" x14ac:dyDescent="0.25">
      <c r="A115" s="10"/>
      <c r="B115" s="24"/>
      <c r="C115" s="25"/>
      <c r="D115" s="24"/>
      <c r="E115" s="24"/>
      <c r="F115" s="10" t="s">
        <v>33</v>
      </c>
      <c r="G115" s="10"/>
      <c r="H115" s="10"/>
    </row>
    <row r="116" spans="1:8" x14ac:dyDescent="0.25">
      <c r="A116" s="10"/>
      <c r="B116" s="10"/>
      <c r="C116" s="35"/>
      <c r="D116" s="10"/>
      <c r="E116" s="10"/>
      <c r="F116" s="10"/>
      <c r="G116" s="10"/>
      <c r="H116" s="10"/>
    </row>
    <row r="117" spans="1:8" ht="28.5" x14ac:dyDescent="0.25">
      <c r="A117" s="26" t="s">
        <v>41</v>
      </c>
      <c r="B117" s="44" t="s">
        <v>1</v>
      </c>
      <c r="C117" s="45"/>
      <c r="D117" s="45"/>
      <c r="E117" s="45"/>
      <c r="F117" s="27" t="s">
        <v>35</v>
      </c>
      <c r="G117" s="28" t="s">
        <v>36</v>
      </c>
      <c r="H117" s="29" t="s">
        <v>37</v>
      </c>
    </row>
    <row r="118" spans="1:8" ht="54" customHeight="1" x14ac:dyDescent="0.25">
      <c r="A118" s="30">
        <v>1</v>
      </c>
      <c r="B118" s="43" t="s">
        <v>14</v>
      </c>
      <c r="C118" s="43"/>
      <c r="D118" s="43"/>
      <c r="E118" s="43"/>
      <c r="F118" s="31">
        <f>29.06*10</f>
        <v>290.59999999999997</v>
      </c>
      <c r="G118" s="32">
        <f>F118*E114</f>
        <v>316.11467999999996</v>
      </c>
      <c r="H118" s="33">
        <f>ROUND(G118,2)</f>
        <v>316.11</v>
      </c>
    </row>
    <row r="120" spans="1:8" ht="61.5" x14ac:dyDescent="0.85">
      <c r="A120" s="49" t="s">
        <v>17</v>
      </c>
      <c r="B120" s="49"/>
      <c r="C120" s="49"/>
      <c r="D120" s="49"/>
      <c r="E120" s="49"/>
      <c r="F120" s="49"/>
      <c r="G120" s="49"/>
      <c r="H120" s="49"/>
    </row>
    <row r="121" spans="1:8" x14ac:dyDescent="0.25">
      <c r="A121" s="10"/>
      <c r="B121" s="10"/>
      <c r="C121" s="35"/>
      <c r="D121" s="10"/>
      <c r="E121" s="10"/>
      <c r="F121" s="10"/>
      <c r="G121" s="10"/>
      <c r="H121" s="10"/>
    </row>
    <row r="122" spans="1:8" ht="15.75" customHeight="1" x14ac:dyDescent="0.25">
      <c r="A122" s="46" t="s">
        <v>18</v>
      </c>
      <c r="B122" s="46"/>
      <c r="C122" s="46"/>
      <c r="D122" s="46"/>
      <c r="E122" s="46"/>
      <c r="F122" s="46"/>
      <c r="G122" s="11"/>
      <c r="H122" s="10"/>
    </row>
    <row r="123" spans="1:8" x14ac:dyDescent="0.25">
      <c r="A123" s="12"/>
      <c r="B123" s="47" t="s">
        <v>45</v>
      </c>
      <c r="C123" s="48"/>
      <c r="D123" s="48"/>
      <c r="E123" s="48"/>
      <c r="F123" s="12"/>
      <c r="G123" s="12"/>
      <c r="H123" s="12"/>
    </row>
    <row r="124" spans="1:8" x14ac:dyDescent="0.25">
      <c r="A124" s="10"/>
      <c r="B124" s="13"/>
      <c r="C124" s="14"/>
      <c r="D124" s="15" t="s">
        <v>20</v>
      </c>
      <c r="E124" s="16">
        <v>100</v>
      </c>
      <c r="F124" s="10"/>
      <c r="G124" s="10"/>
      <c r="H124" s="10"/>
    </row>
    <row r="125" spans="1:8" x14ac:dyDescent="0.25">
      <c r="A125" s="10"/>
      <c r="B125" s="16">
        <v>2025</v>
      </c>
      <c r="C125" s="21" t="s">
        <v>25</v>
      </c>
      <c r="D125" s="16">
        <v>100.73</v>
      </c>
      <c r="E125" s="16">
        <f t="shared" ref="E125:E131" si="4">D125-100</f>
        <v>0.73000000000000398</v>
      </c>
      <c r="F125" s="10"/>
      <c r="G125" s="10"/>
      <c r="H125" s="10"/>
    </row>
    <row r="126" spans="1:8" x14ac:dyDescent="0.25">
      <c r="A126" s="10"/>
      <c r="B126" s="16"/>
      <c r="C126" s="21" t="s">
        <v>26</v>
      </c>
      <c r="D126" s="16">
        <v>100.61</v>
      </c>
      <c r="E126" s="16">
        <f t="shared" si="4"/>
        <v>0.60999999999999943</v>
      </c>
      <c r="F126" s="10"/>
      <c r="G126" s="10"/>
      <c r="H126" s="10"/>
    </row>
    <row r="127" spans="1:8" x14ac:dyDescent="0.25">
      <c r="A127" s="10"/>
      <c r="B127" s="16"/>
      <c r="C127" s="21" t="s">
        <v>27</v>
      </c>
      <c r="D127" s="16">
        <v>101.2</v>
      </c>
      <c r="E127" s="16">
        <f t="shared" si="4"/>
        <v>1.2000000000000028</v>
      </c>
      <c r="F127" s="10"/>
      <c r="G127" s="10"/>
      <c r="H127" s="10"/>
    </row>
    <row r="128" spans="1:8" x14ac:dyDescent="0.25">
      <c r="A128" s="10"/>
      <c r="B128" s="16">
        <v>2026</v>
      </c>
      <c r="C128" s="21" t="s">
        <v>28</v>
      </c>
      <c r="D128" s="16">
        <v>100.54</v>
      </c>
      <c r="E128" s="16">
        <f t="shared" si="4"/>
        <v>0.54000000000000625</v>
      </c>
      <c r="F128" s="10"/>
      <c r="G128" s="10"/>
      <c r="H128" s="10"/>
    </row>
    <row r="129" spans="1:8" x14ac:dyDescent="0.25">
      <c r="A129" s="10"/>
      <c r="B129" s="16"/>
      <c r="C129" s="21" t="s">
        <v>29</v>
      </c>
      <c r="D129" s="16">
        <v>100.35</v>
      </c>
      <c r="E129" s="16">
        <f t="shared" si="4"/>
        <v>0.34999999999999432</v>
      </c>
      <c r="F129" s="10"/>
      <c r="G129" s="10"/>
      <c r="H129" s="10"/>
    </row>
    <row r="130" spans="1:8" x14ac:dyDescent="0.25">
      <c r="A130" s="10"/>
      <c r="B130" s="16"/>
      <c r="C130" s="21" t="s">
        <v>30</v>
      </c>
      <c r="D130" s="16">
        <v>101.15</v>
      </c>
      <c r="E130" s="16">
        <f t="shared" si="4"/>
        <v>1.1500000000000057</v>
      </c>
      <c r="F130" s="10"/>
      <c r="G130" s="10"/>
      <c r="H130" s="10"/>
    </row>
    <row r="131" spans="1:8" x14ac:dyDescent="0.25">
      <c r="A131" s="10"/>
      <c r="B131" s="16"/>
      <c r="C131" s="21" t="s">
        <v>31</v>
      </c>
      <c r="D131" s="16">
        <v>100.46</v>
      </c>
      <c r="E131" s="16">
        <f t="shared" si="4"/>
        <v>0.45999999999999375</v>
      </c>
      <c r="F131" s="10"/>
      <c r="G131" s="10"/>
      <c r="H131" s="10"/>
    </row>
    <row r="132" spans="1:8" x14ac:dyDescent="0.25">
      <c r="A132" s="10"/>
      <c r="B132" s="16"/>
      <c r="C132" s="18"/>
      <c r="D132" s="16" t="s">
        <v>33</v>
      </c>
      <c r="E132" s="16">
        <f>SUM(E124:E131)</f>
        <v>105.04</v>
      </c>
      <c r="F132" s="10"/>
      <c r="G132" s="10"/>
      <c r="H132" s="10"/>
    </row>
    <row r="133" spans="1:8" x14ac:dyDescent="0.25">
      <c r="A133" s="10"/>
      <c r="B133" s="16" t="s">
        <v>34</v>
      </c>
      <c r="C133" s="17"/>
      <c r="D133" s="16"/>
      <c r="E133" s="23">
        <f>E132/100</f>
        <v>1.0504</v>
      </c>
      <c r="F133" s="10"/>
      <c r="G133" s="10"/>
      <c r="H133" s="10"/>
    </row>
    <row r="134" spans="1:8" x14ac:dyDescent="0.25">
      <c r="A134" s="10"/>
      <c r="B134" s="24"/>
      <c r="C134" s="25"/>
      <c r="D134" s="24"/>
      <c r="E134" s="24"/>
      <c r="F134" s="10" t="s">
        <v>33</v>
      </c>
      <c r="G134" s="10"/>
      <c r="H134" s="10"/>
    </row>
    <row r="135" spans="1:8" x14ac:dyDescent="0.25">
      <c r="A135" s="10"/>
      <c r="B135" s="10"/>
      <c r="C135" s="35"/>
      <c r="D135" s="10"/>
      <c r="E135" s="10"/>
      <c r="F135" s="10"/>
      <c r="G135" s="10"/>
      <c r="H135" s="10"/>
    </row>
    <row r="136" spans="1:8" ht="28.5" x14ac:dyDescent="0.25">
      <c r="A136" s="26" t="s">
        <v>41</v>
      </c>
      <c r="B136" s="44" t="s">
        <v>1</v>
      </c>
      <c r="C136" s="45"/>
      <c r="D136" s="45"/>
      <c r="E136" s="45"/>
      <c r="F136" s="27" t="s">
        <v>35</v>
      </c>
      <c r="G136" s="28" t="s">
        <v>36</v>
      </c>
      <c r="H136" s="29" t="s">
        <v>37</v>
      </c>
    </row>
    <row r="137" spans="1:8" ht="48" customHeight="1" x14ac:dyDescent="0.25">
      <c r="A137" s="30">
        <v>2</v>
      </c>
      <c r="B137" s="43" t="s">
        <v>43</v>
      </c>
      <c r="C137" s="43"/>
      <c r="D137" s="43"/>
      <c r="E137" s="43"/>
      <c r="F137" s="31">
        <f>65.182*10</f>
        <v>651.82000000000005</v>
      </c>
      <c r="G137" s="32">
        <f>F137*E133</f>
        <v>684.67172800000003</v>
      </c>
      <c r="H137" s="33">
        <f>ROUND(G137,2)</f>
        <v>684.67</v>
      </c>
    </row>
    <row r="139" spans="1:8" ht="61.5" x14ac:dyDescent="0.85">
      <c r="A139" s="49" t="s">
        <v>17</v>
      </c>
      <c r="B139" s="49"/>
      <c r="C139" s="49"/>
      <c r="D139" s="49"/>
      <c r="E139" s="49"/>
      <c r="F139" s="49"/>
      <c r="G139" s="49"/>
      <c r="H139" s="49"/>
    </row>
    <row r="140" spans="1:8" x14ac:dyDescent="0.25">
      <c r="A140" s="10"/>
      <c r="B140" s="10"/>
      <c r="C140" s="35"/>
      <c r="D140" s="10"/>
      <c r="E140" s="10"/>
      <c r="F140" s="10"/>
      <c r="G140" s="10"/>
      <c r="H140" s="10"/>
    </row>
    <row r="141" spans="1:8" ht="15.75" customHeight="1" x14ac:dyDescent="0.25">
      <c r="A141" s="46" t="s">
        <v>18</v>
      </c>
      <c r="B141" s="46"/>
      <c r="C141" s="46"/>
      <c r="D141" s="46"/>
      <c r="E141" s="46"/>
      <c r="F141" s="46"/>
      <c r="G141" s="11"/>
      <c r="H141" s="10"/>
    </row>
    <row r="142" spans="1:8" x14ac:dyDescent="0.25">
      <c r="A142" s="12"/>
      <c r="B142" s="47" t="s">
        <v>46</v>
      </c>
      <c r="C142" s="48"/>
      <c r="D142" s="48"/>
      <c r="E142" s="48"/>
      <c r="F142" s="12"/>
      <c r="G142" s="12"/>
      <c r="H142" s="12"/>
    </row>
    <row r="143" spans="1:8" x14ac:dyDescent="0.25">
      <c r="A143" s="10"/>
      <c r="B143" s="13"/>
      <c r="C143" s="14"/>
      <c r="D143" s="15" t="s">
        <v>20</v>
      </c>
      <c r="E143" s="16">
        <v>100</v>
      </c>
      <c r="F143" s="10"/>
      <c r="G143" s="10"/>
      <c r="H143" s="10"/>
    </row>
    <row r="144" spans="1:8" x14ac:dyDescent="0.25">
      <c r="A144" s="10"/>
      <c r="B144" s="16">
        <v>2025</v>
      </c>
      <c r="C144" s="21" t="s">
        <v>21</v>
      </c>
      <c r="D144" s="16">
        <v>101.47</v>
      </c>
      <c r="E144" s="16">
        <f t="shared" ref="E144:E154" si="5">D144-100</f>
        <v>1.4699999999999989</v>
      </c>
      <c r="F144" s="10"/>
      <c r="G144" s="10"/>
      <c r="H144" s="10"/>
    </row>
    <row r="145" spans="1:8" x14ac:dyDescent="0.25">
      <c r="A145" s="10"/>
      <c r="B145" s="16"/>
      <c r="C145" s="21" t="s">
        <v>22</v>
      </c>
      <c r="D145" s="16">
        <v>100.53</v>
      </c>
      <c r="E145" s="16">
        <f t="shared" si="5"/>
        <v>0.53000000000000114</v>
      </c>
      <c r="F145" s="10"/>
      <c r="G145" s="10"/>
      <c r="H145" s="10"/>
    </row>
    <row r="146" spans="1:8" x14ac:dyDescent="0.25">
      <c r="A146" s="10"/>
      <c r="B146" s="16"/>
      <c r="C146" s="21" t="s">
        <v>23</v>
      </c>
      <c r="D146" s="16">
        <v>100.13</v>
      </c>
      <c r="E146" s="16">
        <f t="shared" si="5"/>
        <v>0.12999999999999545</v>
      </c>
      <c r="F146" s="10"/>
      <c r="G146" s="10"/>
      <c r="H146" s="10"/>
    </row>
    <row r="147" spans="1:8" x14ac:dyDescent="0.25">
      <c r="A147" s="10"/>
      <c r="B147" s="16"/>
      <c r="C147" s="21" t="s">
        <v>24</v>
      </c>
      <c r="D147" s="16">
        <v>101.61</v>
      </c>
      <c r="E147" s="16">
        <f t="shared" si="5"/>
        <v>1.6099999999999994</v>
      </c>
      <c r="F147" s="10"/>
      <c r="G147" s="10"/>
      <c r="H147" s="10"/>
    </row>
    <row r="148" spans="1:8" x14ac:dyDescent="0.25">
      <c r="A148" s="10"/>
      <c r="B148" s="16"/>
      <c r="C148" s="21" t="s">
        <v>25</v>
      </c>
      <c r="D148" s="16">
        <v>100.73</v>
      </c>
      <c r="E148" s="16">
        <f t="shared" si="5"/>
        <v>0.73000000000000398</v>
      </c>
      <c r="F148" s="10"/>
      <c r="G148" s="10"/>
      <c r="H148" s="10"/>
    </row>
    <row r="149" spans="1:8" x14ac:dyDescent="0.25">
      <c r="A149" s="10"/>
      <c r="B149" s="16"/>
      <c r="C149" s="21" t="s">
        <v>26</v>
      </c>
      <c r="D149" s="16">
        <v>100.61</v>
      </c>
      <c r="E149" s="16">
        <f t="shared" si="5"/>
        <v>0.60999999999999943</v>
      </c>
      <c r="F149" s="10"/>
      <c r="G149" s="10"/>
      <c r="H149" s="10"/>
    </row>
    <row r="150" spans="1:8" x14ac:dyDescent="0.25">
      <c r="A150" s="10"/>
      <c r="B150" s="16"/>
      <c r="C150" s="21" t="s">
        <v>27</v>
      </c>
      <c r="D150" s="16">
        <v>101.2</v>
      </c>
      <c r="E150" s="16">
        <f t="shared" si="5"/>
        <v>1.2000000000000028</v>
      </c>
      <c r="F150" s="10"/>
      <c r="G150" s="10"/>
      <c r="H150" s="10"/>
    </row>
    <row r="151" spans="1:8" x14ac:dyDescent="0.25">
      <c r="A151" s="10"/>
      <c r="B151" s="16">
        <v>2026</v>
      </c>
      <c r="C151" s="21" t="s">
        <v>28</v>
      </c>
      <c r="D151" s="16">
        <v>100.54</v>
      </c>
      <c r="E151" s="16">
        <f t="shared" si="5"/>
        <v>0.54000000000000625</v>
      </c>
      <c r="F151" s="10"/>
      <c r="G151" s="10"/>
      <c r="H151" s="10"/>
    </row>
    <row r="152" spans="1:8" x14ac:dyDescent="0.25">
      <c r="A152" s="10"/>
      <c r="B152" s="16"/>
      <c r="C152" s="21" t="s">
        <v>29</v>
      </c>
      <c r="D152" s="16">
        <v>100.35</v>
      </c>
      <c r="E152" s="16">
        <f t="shared" si="5"/>
        <v>0.34999999999999432</v>
      </c>
      <c r="F152" s="10"/>
      <c r="G152" s="10"/>
      <c r="H152" s="10"/>
    </row>
    <row r="153" spans="1:8" x14ac:dyDescent="0.25">
      <c r="A153" s="10"/>
      <c r="B153" s="16"/>
      <c r="C153" s="21" t="s">
        <v>30</v>
      </c>
      <c r="D153" s="16">
        <v>101.15</v>
      </c>
      <c r="E153" s="16">
        <f t="shared" si="5"/>
        <v>1.1500000000000057</v>
      </c>
      <c r="F153" s="10"/>
      <c r="G153" s="10"/>
      <c r="H153" s="10"/>
    </row>
    <row r="154" spans="1:8" x14ac:dyDescent="0.25">
      <c r="A154" s="10"/>
      <c r="B154" s="16"/>
      <c r="C154" s="21" t="s">
        <v>31</v>
      </c>
      <c r="D154" s="16">
        <v>100.46</v>
      </c>
      <c r="E154" s="16">
        <f t="shared" si="5"/>
        <v>0.45999999999999375</v>
      </c>
      <c r="F154" s="10"/>
      <c r="G154" s="10"/>
      <c r="H154" s="10"/>
    </row>
    <row r="155" spans="1:8" x14ac:dyDescent="0.25">
      <c r="A155" s="10"/>
      <c r="B155" s="16"/>
      <c r="C155" s="18"/>
      <c r="D155" s="16" t="s">
        <v>33</v>
      </c>
      <c r="E155" s="16">
        <f>SUM(E143:E154)</f>
        <v>108.78</v>
      </c>
      <c r="F155" s="10"/>
      <c r="G155" s="10"/>
      <c r="H155" s="10"/>
    </row>
    <row r="156" spans="1:8" x14ac:dyDescent="0.25">
      <c r="A156" s="10"/>
      <c r="B156" s="16" t="s">
        <v>34</v>
      </c>
      <c r="C156" s="17"/>
      <c r="D156" s="16"/>
      <c r="E156" s="23">
        <f>E155/100</f>
        <v>1.0878000000000001</v>
      </c>
      <c r="F156" s="10"/>
      <c r="G156" s="10"/>
      <c r="H156" s="10"/>
    </row>
    <row r="157" spans="1:8" x14ac:dyDescent="0.25">
      <c r="A157" s="10"/>
      <c r="B157" s="24"/>
      <c r="C157" s="25"/>
      <c r="D157" s="24"/>
      <c r="E157" s="24"/>
      <c r="F157" s="10" t="s">
        <v>33</v>
      </c>
      <c r="G157" s="10"/>
      <c r="H157" s="10"/>
    </row>
    <row r="158" spans="1:8" x14ac:dyDescent="0.25">
      <c r="A158" s="10"/>
      <c r="B158" s="10"/>
      <c r="C158" s="35"/>
      <c r="D158" s="10"/>
      <c r="E158" s="10"/>
      <c r="F158" s="10"/>
      <c r="G158" s="10"/>
      <c r="H158" s="10"/>
    </row>
    <row r="159" spans="1:8" ht="28.5" x14ac:dyDescent="0.25">
      <c r="A159" s="26" t="s">
        <v>41</v>
      </c>
      <c r="B159" s="44" t="s">
        <v>1</v>
      </c>
      <c r="C159" s="45"/>
      <c r="D159" s="45"/>
      <c r="E159" s="45"/>
      <c r="F159" s="27" t="s">
        <v>35</v>
      </c>
      <c r="G159" s="28" t="s">
        <v>36</v>
      </c>
      <c r="H159" s="29" t="s">
        <v>37</v>
      </c>
    </row>
    <row r="160" spans="1:8" ht="72.75" customHeight="1" x14ac:dyDescent="0.25">
      <c r="A160" s="30">
        <v>3</v>
      </c>
      <c r="B160" s="43" t="s">
        <v>15</v>
      </c>
      <c r="C160" s="43"/>
      <c r="D160" s="43"/>
      <c r="E160" s="43"/>
      <c r="F160" s="31">
        <f>11.61*2*10</f>
        <v>232.2</v>
      </c>
      <c r="G160" s="32">
        <f>F160*E156</f>
        <v>252.58716000000001</v>
      </c>
      <c r="H160" s="33">
        <f>ROUND(G160,2)</f>
        <v>252.59</v>
      </c>
    </row>
    <row r="162" spans="1:8" ht="61.5" x14ac:dyDescent="0.85">
      <c r="A162" s="49" t="s">
        <v>17</v>
      </c>
      <c r="B162" s="49"/>
      <c r="C162" s="49"/>
      <c r="D162" s="49"/>
      <c r="E162" s="49"/>
      <c r="F162" s="49"/>
      <c r="G162" s="49"/>
      <c r="H162" s="49"/>
    </row>
    <row r="163" spans="1:8" x14ac:dyDescent="0.25">
      <c r="A163" s="10"/>
      <c r="B163" s="10"/>
      <c r="C163" s="35"/>
      <c r="D163" s="10"/>
      <c r="E163" s="10"/>
      <c r="F163" s="10"/>
      <c r="G163" s="10"/>
      <c r="H163" s="10"/>
    </row>
    <row r="164" spans="1:8" ht="15.75" customHeight="1" x14ac:dyDescent="0.25">
      <c r="A164" s="46" t="s">
        <v>18</v>
      </c>
      <c r="B164" s="46"/>
      <c r="C164" s="46"/>
      <c r="D164" s="46"/>
      <c r="E164" s="46"/>
      <c r="F164" s="46"/>
      <c r="G164" s="11"/>
      <c r="H164" s="10"/>
    </row>
    <row r="165" spans="1:8" x14ac:dyDescent="0.25">
      <c r="A165" s="12"/>
      <c r="B165" s="47" t="s">
        <v>49</v>
      </c>
      <c r="C165" s="48"/>
      <c r="D165" s="48"/>
      <c r="E165" s="48"/>
      <c r="F165" s="12"/>
      <c r="G165" s="12"/>
      <c r="H165" s="12"/>
    </row>
    <row r="166" spans="1:8" x14ac:dyDescent="0.25">
      <c r="A166" s="10"/>
      <c r="B166" s="13"/>
      <c r="C166" s="14"/>
      <c r="D166" s="15" t="s">
        <v>20</v>
      </c>
      <c r="E166" s="16">
        <v>100</v>
      </c>
      <c r="F166" s="10"/>
      <c r="G166" s="10"/>
      <c r="H166" s="10"/>
    </row>
    <row r="167" spans="1:8" x14ac:dyDescent="0.25">
      <c r="A167" s="10"/>
      <c r="B167" s="16">
        <v>2025</v>
      </c>
      <c r="C167" s="21" t="s">
        <v>23</v>
      </c>
      <c r="D167" s="16">
        <v>100.13</v>
      </c>
      <c r="E167" s="16">
        <f t="shared" ref="E167:E175" si="6">D167-100</f>
        <v>0.12999999999999545</v>
      </c>
      <c r="F167" s="10"/>
      <c r="G167" s="10"/>
      <c r="H167" s="10"/>
    </row>
    <row r="168" spans="1:8" x14ac:dyDescent="0.25">
      <c r="A168" s="10"/>
      <c r="B168" s="16"/>
      <c r="C168" s="21" t="s">
        <v>24</v>
      </c>
      <c r="D168" s="16">
        <v>101.61</v>
      </c>
      <c r="E168" s="16">
        <f t="shared" si="6"/>
        <v>1.6099999999999994</v>
      </c>
      <c r="F168" s="10"/>
      <c r="G168" s="10"/>
      <c r="H168" s="10"/>
    </row>
    <row r="169" spans="1:8" x14ac:dyDescent="0.25">
      <c r="A169" s="10"/>
      <c r="B169" s="16"/>
      <c r="C169" s="21" t="s">
        <v>25</v>
      </c>
      <c r="D169" s="16">
        <v>100.73</v>
      </c>
      <c r="E169" s="16">
        <f t="shared" si="6"/>
        <v>0.73000000000000398</v>
      </c>
      <c r="F169" s="10"/>
      <c r="G169" s="10"/>
      <c r="H169" s="10"/>
    </row>
    <row r="170" spans="1:8" x14ac:dyDescent="0.25">
      <c r="A170" s="10"/>
      <c r="B170" s="16"/>
      <c r="C170" s="21" t="s">
        <v>26</v>
      </c>
      <c r="D170" s="16">
        <v>100.61</v>
      </c>
      <c r="E170" s="16">
        <f t="shared" si="6"/>
        <v>0.60999999999999943</v>
      </c>
      <c r="F170" s="10"/>
      <c r="G170" s="10"/>
      <c r="H170" s="10"/>
    </row>
    <row r="171" spans="1:8" x14ac:dyDescent="0.25">
      <c r="A171" s="10"/>
      <c r="B171" s="16"/>
      <c r="C171" s="21" t="s">
        <v>27</v>
      </c>
      <c r="D171" s="16">
        <v>101.2</v>
      </c>
      <c r="E171" s="16">
        <f t="shared" si="6"/>
        <v>1.2000000000000028</v>
      </c>
      <c r="F171" s="10"/>
      <c r="G171" s="10"/>
      <c r="H171" s="10"/>
    </row>
    <row r="172" spans="1:8" x14ac:dyDescent="0.25">
      <c r="A172" s="10"/>
      <c r="B172" s="16">
        <v>2026</v>
      </c>
      <c r="C172" s="21" t="s">
        <v>28</v>
      </c>
      <c r="D172" s="16">
        <v>100.54</v>
      </c>
      <c r="E172" s="16">
        <f t="shared" si="6"/>
        <v>0.54000000000000625</v>
      </c>
      <c r="F172" s="10"/>
      <c r="G172" s="10"/>
      <c r="H172" s="10"/>
    </row>
    <row r="173" spans="1:8" x14ac:dyDescent="0.25">
      <c r="A173" s="10"/>
      <c r="B173" s="16"/>
      <c r="C173" s="21" t="s">
        <v>29</v>
      </c>
      <c r="D173" s="16">
        <v>100.35</v>
      </c>
      <c r="E173" s="16">
        <f t="shared" si="6"/>
        <v>0.34999999999999432</v>
      </c>
      <c r="F173" s="10"/>
      <c r="G173" s="10"/>
      <c r="H173" s="10"/>
    </row>
    <row r="174" spans="1:8" x14ac:dyDescent="0.25">
      <c r="A174" s="10"/>
      <c r="B174" s="16"/>
      <c r="C174" s="21" t="s">
        <v>30</v>
      </c>
      <c r="D174" s="16">
        <v>101.15</v>
      </c>
      <c r="E174" s="16">
        <f t="shared" si="6"/>
        <v>1.1500000000000057</v>
      </c>
      <c r="F174" s="10"/>
      <c r="G174" s="10"/>
      <c r="H174" s="10"/>
    </row>
    <row r="175" spans="1:8" x14ac:dyDescent="0.25">
      <c r="A175" s="10"/>
      <c r="B175" s="16"/>
      <c r="C175" s="21" t="s">
        <v>31</v>
      </c>
      <c r="D175" s="16">
        <v>100.46</v>
      </c>
      <c r="E175" s="16">
        <f t="shared" si="6"/>
        <v>0.45999999999999375</v>
      </c>
      <c r="F175" s="10"/>
      <c r="G175" s="10"/>
      <c r="H175" s="10"/>
    </row>
    <row r="176" spans="1:8" x14ac:dyDescent="0.25">
      <c r="A176" s="10"/>
      <c r="B176" s="16"/>
      <c r="C176" s="18"/>
      <c r="D176" s="16" t="s">
        <v>33</v>
      </c>
      <c r="E176" s="16">
        <f>SUM(E166:E175)</f>
        <v>106.78</v>
      </c>
      <c r="F176" s="10"/>
      <c r="G176" s="10"/>
      <c r="H176" s="10"/>
    </row>
    <row r="177" spans="1:8" x14ac:dyDescent="0.25">
      <c r="A177" s="10"/>
      <c r="B177" s="16" t="s">
        <v>34</v>
      </c>
      <c r="C177" s="17"/>
      <c r="D177" s="16"/>
      <c r="E177" s="23">
        <f>E176/100</f>
        <v>1.0678000000000001</v>
      </c>
      <c r="F177" s="10"/>
      <c r="G177" s="10"/>
      <c r="H177" s="10"/>
    </row>
    <row r="178" spans="1:8" x14ac:dyDescent="0.25">
      <c r="A178" s="10"/>
      <c r="B178" s="24"/>
      <c r="C178" s="25"/>
      <c r="D178" s="24"/>
      <c r="E178" s="24"/>
      <c r="F178" s="10" t="s">
        <v>33</v>
      </c>
      <c r="G178" s="10"/>
      <c r="H178" s="10"/>
    </row>
    <row r="179" spans="1:8" x14ac:dyDescent="0.25">
      <c r="A179" s="10"/>
      <c r="B179" s="10"/>
      <c r="C179" s="35"/>
      <c r="D179" s="10"/>
      <c r="E179" s="10"/>
      <c r="F179" s="10"/>
      <c r="G179" s="10"/>
      <c r="H179" s="10"/>
    </row>
    <row r="180" spans="1:8" ht="28.5" x14ac:dyDescent="0.25">
      <c r="A180" s="26" t="s">
        <v>41</v>
      </c>
      <c r="B180" s="44" t="s">
        <v>1</v>
      </c>
      <c r="C180" s="45"/>
      <c r="D180" s="45"/>
      <c r="E180" s="45"/>
      <c r="F180" s="27" t="s">
        <v>35</v>
      </c>
      <c r="G180" s="28" t="s">
        <v>36</v>
      </c>
      <c r="H180" s="29" t="s">
        <v>37</v>
      </c>
    </row>
    <row r="181" spans="1:8" ht="65.25" customHeight="1" x14ac:dyDescent="0.25">
      <c r="A181" s="30">
        <v>4</v>
      </c>
      <c r="B181" s="43" t="s">
        <v>47</v>
      </c>
      <c r="C181" s="43"/>
      <c r="D181" s="43"/>
      <c r="E181" s="43"/>
      <c r="F181" s="31">
        <v>441.2</v>
      </c>
      <c r="G181" s="32">
        <f>F181*E177</f>
        <v>471.11336</v>
      </c>
      <c r="H181" s="33">
        <f>ROUND(G181,2)</f>
        <v>471.11</v>
      </c>
    </row>
  </sheetData>
  <mergeCells count="36">
    <mergeCell ref="B181:E181"/>
    <mergeCell ref="B160:E160"/>
    <mergeCell ref="A162:H162"/>
    <mergeCell ref="A164:F164"/>
    <mergeCell ref="B165:E165"/>
    <mergeCell ref="B180:E180"/>
    <mergeCell ref="B137:E137"/>
    <mergeCell ref="A139:H139"/>
    <mergeCell ref="A141:F141"/>
    <mergeCell ref="B142:E142"/>
    <mergeCell ref="B159:E159"/>
    <mergeCell ref="B118:E118"/>
    <mergeCell ref="A120:H120"/>
    <mergeCell ref="A122:F122"/>
    <mergeCell ref="B123:E123"/>
    <mergeCell ref="B136:E136"/>
    <mergeCell ref="B64:E64"/>
    <mergeCell ref="A97:H97"/>
    <mergeCell ref="A99:F99"/>
    <mergeCell ref="B100:E100"/>
    <mergeCell ref="B117:E117"/>
    <mergeCell ref="B57:E57"/>
    <mergeCell ref="B58:E58"/>
    <mergeCell ref="A61:H61"/>
    <mergeCell ref="A63:F63"/>
    <mergeCell ref="A1:H1"/>
    <mergeCell ref="A3:F3"/>
    <mergeCell ref="B4:E4"/>
    <mergeCell ref="B95:E95"/>
    <mergeCell ref="B93:E93"/>
    <mergeCell ref="B94:E94"/>
    <mergeCell ref="B77:E77"/>
    <mergeCell ref="B78:E78"/>
    <mergeCell ref="A80:F80"/>
    <mergeCell ref="B81:E81"/>
    <mergeCell ref="B92:E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НМЦК</vt:lpstr>
      <vt:lpstr>Индекс потребительских цен</vt:lpstr>
      <vt:lpstr>Лист3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2026-05-27T06:25:33Z</dcterms:modified>
</cp:coreProperties>
</file>