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24120" windowHeight="12075"/>
  </bookViews>
  <sheets>
    <sheet name="ОНМЦ" sheetId="1" r:id="rId1"/>
  </sheets>
  <calcPr calcId="145621"/>
</workbook>
</file>

<file path=xl/calcChain.xml><?xml version="1.0" encoding="utf-8"?>
<calcChain xmlns="http://schemas.openxmlformats.org/spreadsheetml/2006/main">
  <c r="E18" i="1" l="1"/>
  <c r="M5" i="1"/>
  <c r="N5" i="1" s="1"/>
  <c r="L5" i="1"/>
  <c r="J5" i="1"/>
  <c r="K5" i="1" s="1"/>
  <c r="I5" i="1"/>
  <c r="P5" i="1" l="1"/>
  <c r="P7" i="1" s="1"/>
  <c r="W5" i="1"/>
  <c r="X5" i="1" s="1"/>
  <c r="Y5" i="1" s="1"/>
</calcChain>
</file>

<file path=xl/comments1.xml><?xml version="1.0" encoding="utf-8"?>
<comments xmlns="http://schemas.openxmlformats.org/spreadsheetml/2006/main">
  <authors>
    <author>Шимитенко Любовь Николаевна</author>
  </authors>
  <commentList>
    <comment ref="F4" authorId="0">
      <text>
        <r>
          <rPr>
            <b/>
            <sz val="9"/>
            <color indexed="81"/>
            <rFont val="Tahoma"/>
            <charset val="1"/>
          </rPr>
          <t>Шимитенко Любовь Николаевна:</t>
        </r>
        <r>
          <rPr>
            <sz val="9"/>
            <color indexed="81"/>
            <rFont val="Tahoma"/>
            <charset val="1"/>
          </rPr>
          <t xml:space="preserve">
АйТиТехно</t>
        </r>
      </text>
    </comment>
    <comment ref="G4" authorId="0">
      <text>
        <r>
          <rPr>
            <b/>
            <sz val="9"/>
            <color indexed="81"/>
            <rFont val="Tahoma"/>
            <charset val="1"/>
          </rPr>
          <t>Шимитенко Любовь Николаевна:</t>
        </r>
        <r>
          <rPr>
            <sz val="9"/>
            <color indexed="81"/>
            <rFont val="Tahoma"/>
            <charset val="1"/>
          </rPr>
          <t xml:space="preserve">
Программный каталог</t>
        </r>
      </text>
    </comment>
    <comment ref="H4" authorId="0">
      <text>
        <r>
          <rPr>
            <b/>
            <sz val="9"/>
            <color indexed="81"/>
            <rFont val="Tahoma"/>
            <charset val="1"/>
          </rPr>
          <t>Шимитенко Любовь Николаевна:</t>
        </r>
        <r>
          <rPr>
            <sz val="9"/>
            <color indexed="81"/>
            <rFont val="Tahoma"/>
            <charset val="1"/>
          </rPr>
          <t xml:space="preserve">
Успех</t>
        </r>
      </text>
    </comment>
  </commentList>
</comments>
</file>

<file path=xl/sharedStrings.xml><?xml version="1.0" encoding="utf-8"?>
<sst xmlns="http://schemas.openxmlformats.org/spreadsheetml/2006/main" count="34" uniqueCount="34">
  <si>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</si>
  <si>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</si>
  <si>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</si>
  <si>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Коммерческие предложения (руб.)</t>
  </si>
  <si>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</si>
  <si>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</si>
  <si>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Однородность совокупности значений выявленных цен, используемых в расчете НМЦК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</si>
  <si>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</si>
  <si>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</si>
  <si>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 xml:space="preserve">Обоснование начальной (максимальной) цены контрата (НМЦК) </t>
  </si>
  <si>
    <t>Ед.изм.</t>
  </si>
  <si>
    <t>Кол-во</t>
  </si>
  <si>
    <t>№ п/п</t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</si>
  <si>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</si>
  <si>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Наименование товара </t>
  </si>
  <si>
    <t xml:space="preserve">КП №1 </t>
  </si>
  <si>
    <t>КП №3</t>
  </si>
  <si>
    <t>КП 1 - от 08.06.2022 № б/н</t>
  </si>
  <si>
    <t>КП 2 - от 08.06.2022 № б/н</t>
  </si>
  <si>
    <t>КП 3 - от 08.06.2022 № б/н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</si>
  <si>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</t>
    </r>
    <r>
      <rPr>
        <i/>
        <sz val="11"/>
        <color indexed="10"/>
        <rFont val="Times New Roman"/>
        <family val="1"/>
        <charset val="204"/>
      </rPr>
      <t>33</t>
    </r>
    <r>
      <rPr>
        <i/>
        <sz val="11"/>
        <color indexed="8"/>
        <rFont val="Times New Roman"/>
        <family val="1"/>
        <charset val="204"/>
      </rPr>
      <t>%)</t>
    </r>
  </si>
  <si>
    <t xml:space="preserve">цена контракта в размере </t>
  </si>
  <si>
    <t xml:space="preserve">(подпись/расшифровка подписи)                                                      </t>
  </si>
  <si>
    <r>
      <t xml:space="preserve">Исходя из части 2 статьи 72 БК РФ и в соответствии с доведенными лимитами финансирования </t>
    </r>
    <r>
      <rPr>
        <sz val="12"/>
        <color indexed="8"/>
        <rFont val="Times New Roman"/>
        <family val="1"/>
        <charset val="204"/>
      </rPr>
      <t>, установлена начальная (максимальная)</t>
    </r>
  </si>
  <si>
    <t>ИТОГО</t>
  </si>
  <si>
    <t>Исходя из части 2 статьи 72 БК РФ и в соответствии с доведенными лимитами финансирования , установлена начальная (максимальная)</t>
  </si>
  <si>
    <t>план</t>
  </si>
  <si>
    <t>КП №2</t>
  </si>
  <si>
    <t>шт</t>
  </si>
  <si>
    <t>Начальник финансово-хозяйственного отдела</t>
  </si>
  <si>
    <t>Мышь</t>
  </si>
  <si>
    <t xml:space="preserve">________________/ Шимитенко Л.Н. /                                          </t>
  </si>
  <si>
    <t>(две тысячи сто) рублей 00 копеек</t>
  </si>
  <si>
    <t xml:space="preserve">Дата подготовки обоснования НМЦК: 2 кв 2026 г.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</si>
</sst>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0.0000"/>
    <numFmt numFmtId="166" formatCode="_-* #,##0.00[$р.-419]_-;\-* #,##0.00[$р.-419]_-;_-* &quot;-&quot;??[$р.-419]_-;_-@_-"/>
  </numFmts>
  <fonts count="36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7" fillId="3" borderId="0" applyNumberFormat="0" applyBorder="0" applyAlignment="0" applyProtection="0"/>
  </cellStyleXfs>
  <cellXfs count="70">
    <xf numFmtId="0" fontId="0" fillId="0" borderId="0" xfId="0"/>
    <xf numFmtId="0" fontId="19" fillId="0" borderId="0" xfId="0" applyFont="1"/>
    <xf numFmtId="0" fontId="19" fillId="0" borderId="0" xfId="0" applyFont="1" applyAlignment="1" applyProtection="1">
      <alignment wrapText="1"/>
      <protection locked="0"/>
    </xf>
    <xf numFmtId="165" fontId="19" fillId="0" borderId="0" xfId="0" applyNumberFormat="1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/>
    </xf>
    <xf numFmtId="164" fontId="20" fillId="0" borderId="10" xfId="23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166" fontId="19" fillId="0" borderId="0" xfId="0" applyNumberFormat="1" applyFont="1" applyFill="1" applyAlignment="1" applyProtection="1">
      <alignment vertical="center"/>
      <protection locked="0"/>
    </xf>
    <xf numFmtId="0" fontId="20" fillId="0" borderId="10" xfId="0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30" fillId="0" borderId="0" xfId="0" applyFont="1" applyBorder="1" applyAlignment="1">
      <alignment horizontal="left"/>
    </xf>
    <xf numFmtId="0" fontId="31" fillId="0" borderId="0" xfId="0" applyFont="1" applyFill="1" applyBorder="1"/>
    <xf numFmtId="2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top" wrapText="1"/>
    </xf>
    <xf numFmtId="2" fontId="23" fillId="0" borderId="10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0" fontId="32" fillId="0" borderId="11" xfId="0" applyFont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vertical="center"/>
    </xf>
    <xf numFmtId="2" fontId="20" fillId="0" borderId="12" xfId="0" applyNumberFormat="1" applyFont="1" applyBorder="1" applyAlignment="1">
      <alignment horizontal="center" vertical="center"/>
    </xf>
    <xf numFmtId="164" fontId="20" fillId="0" borderId="12" xfId="23" applyFont="1" applyBorder="1" applyAlignment="1">
      <alignment vertical="center"/>
    </xf>
    <xf numFmtId="166" fontId="0" fillId="15" borderId="10" xfId="0" applyNumberFormat="1" applyFont="1" applyFill="1" applyBorder="1"/>
    <xf numFmtId="0" fontId="26" fillId="0" borderId="10" xfId="0" applyFont="1" applyBorder="1" applyAlignment="1">
      <alignment vertical="center"/>
    </xf>
    <xf numFmtId="0" fontId="33" fillId="0" borderId="0" xfId="0" applyFont="1" applyAlignment="1"/>
    <xf numFmtId="0" fontId="3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/>
    <xf numFmtId="0" fontId="34" fillId="0" borderId="0" xfId="0" applyFont="1" applyAlignment="1"/>
    <xf numFmtId="4" fontId="21" fillId="0" borderId="1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35" fillId="0" borderId="10" xfId="0" applyFont="1" applyBorder="1" applyAlignment="1">
      <alignment horizontal="center" vertical="top" wrapText="1"/>
    </xf>
    <xf numFmtId="0" fontId="23" fillId="0" borderId="0" xfId="0" applyFont="1" applyBorder="1"/>
    <xf numFmtId="0" fontId="23" fillId="0" borderId="0" xfId="0" applyFont="1"/>
    <xf numFmtId="4" fontId="23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166" fontId="9" fillId="15" borderId="10" xfId="0" applyNumberFormat="1" applyFont="1" applyFill="1" applyBorder="1"/>
    <xf numFmtId="0" fontId="21" fillId="0" borderId="10" xfId="0" applyFont="1" applyBorder="1"/>
    <xf numFmtId="2" fontId="21" fillId="0" borderId="10" xfId="0" applyNumberFormat="1" applyFont="1" applyBorder="1"/>
    <xf numFmtId="0" fontId="23" fillId="0" borderId="10" xfId="0" applyFont="1" applyBorder="1"/>
    <xf numFmtId="4" fontId="21" fillId="0" borderId="10" xfId="0" applyNumberFormat="1" applyFont="1" applyBorder="1"/>
    <xf numFmtId="4" fontId="23" fillId="0" borderId="10" xfId="0" applyNumberFormat="1" applyFont="1" applyBorder="1"/>
    <xf numFmtId="44" fontId="23" fillId="0" borderId="10" xfId="0" applyNumberFormat="1" applyFont="1" applyBorder="1"/>
    <xf numFmtId="0" fontId="20" fillId="0" borderId="10" xfId="0" applyFont="1" applyBorder="1"/>
    <xf numFmtId="0" fontId="32" fillId="0" borderId="0" xfId="0" applyFont="1" applyAlignment="1">
      <alignment horizontal="left" vertical="center" wrapText="1"/>
    </xf>
    <xf numFmtId="166" fontId="27" fillId="0" borderId="0" xfId="0" applyNumberFormat="1" applyFont="1" applyAlignment="1">
      <alignment horizontal="center" vertical="center"/>
    </xf>
    <xf numFmtId="0" fontId="19" fillId="0" borderId="12" xfId="0" applyNumberFormat="1" applyFont="1" applyBorder="1" applyAlignment="1">
      <alignment horizontal="center" wrapText="1"/>
    </xf>
    <xf numFmtId="0" fontId="19" fillId="0" borderId="0" xfId="0" applyFont="1" applyFill="1" applyAlignment="1" applyProtection="1">
      <alignment horizontal="right" vertical="top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2" fontId="20" fillId="0" borderId="10" xfId="0" applyNumberFormat="1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3" builtinId="3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3</xdr:row>
      <xdr:rowOff>1238250</xdr:rowOff>
    </xdr:from>
    <xdr:to>
      <xdr:col>11</xdr:col>
      <xdr:colOff>19050</xdr:colOff>
      <xdr:row>3</xdr:row>
      <xdr:rowOff>1590675</xdr:rowOff>
    </xdr:to>
    <xdr:pic>
      <xdr:nvPicPr>
        <xdr:cNvPr id="1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962150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10</xdr:col>
      <xdr:colOff>0</xdr:colOff>
      <xdr:row>3</xdr:row>
      <xdr:rowOff>1362075</xdr:rowOff>
    </xdr:to>
    <xdr:pic>
      <xdr:nvPicPr>
        <xdr:cNvPr id="1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1647825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247650</xdr:colOff>
      <xdr:row>3</xdr:row>
      <xdr:rowOff>2000250</xdr:rowOff>
    </xdr:from>
    <xdr:to>
      <xdr:col>11</xdr:col>
      <xdr:colOff>1771650</xdr:colOff>
      <xdr:row>3</xdr:row>
      <xdr:rowOff>2371725</xdr:rowOff>
    </xdr:to>
    <xdr:pic>
      <xdr:nvPicPr>
        <xdr:cNvPr id="18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724150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3</xdr:row>
      <xdr:rowOff>1400175</xdr:rowOff>
    </xdr:from>
    <xdr:to>
      <xdr:col>11</xdr:col>
      <xdr:colOff>438150</xdr:colOff>
      <xdr:row>3</xdr:row>
      <xdr:rowOff>1628775</xdr:rowOff>
    </xdr:to>
    <xdr:pic>
      <xdr:nvPicPr>
        <xdr:cNvPr id="18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124075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Y29"/>
  <sheetViews>
    <sheetView tabSelected="1" zoomScale="85" zoomScaleNormal="85" workbookViewId="0">
      <selection activeCell="Z25" sqref="Z25"/>
    </sheetView>
  </sheetViews>
  <sheetFormatPr defaultRowHeight="15" x14ac:dyDescent="0.25"/>
  <cols>
    <col min="1" max="1" width="2.5703125" style="8" customWidth="1"/>
    <col min="2" max="2" width="6.85546875" style="8" customWidth="1"/>
    <col min="3" max="3" width="33.28515625" style="8" customWidth="1"/>
    <col min="4" max="4" width="8.28515625" style="8" customWidth="1"/>
    <col min="5" max="5" width="8.5703125" style="8" customWidth="1"/>
    <col min="6" max="6" width="14" style="8" customWidth="1"/>
    <col min="7" max="7" width="13" style="8" customWidth="1"/>
    <col min="8" max="8" width="12.7109375" style="8" customWidth="1"/>
    <col min="9" max="9" width="18" style="8" customWidth="1"/>
    <col min="10" max="10" width="15.42578125" style="8" customWidth="1"/>
    <col min="11" max="11" width="16.5703125" style="8" customWidth="1"/>
    <col min="12" max="12" width="26.85546875" style="8" customWidth="1"/>
    <col min="13" max="13" width="15" style="8" customWidth="1"/>
    <col min="14" max="14" width="14.42578125" style="8" customWidth="1"/>
    <col min="15" max="15" width="15.28515625" style="8" hidden="1" customWidth="1"/>
    <col min="16" max="16" width="14.5703125" style="8" customWidth="1"/>
    <col min="17" max="17" width="8.85546875" style="8" customWidth="1"/>
    <col min="18" max="18" width="15.85546875" style="8" hidden="1" customWidth="1"/>
    <col min="19" max="19" width="9.140625" style="8" hidden="1" customWidth="1"/>
    <col min="20" max="20" width="0.28515625" style="8" hidden="1" customWidth="1"/>
    <col min="21" max="22" width="9.140625" style="8" hidden="1" customWidth="1"/>
    <col min="23" max="16384" width="9.140625" style="8"/>
  </cols>
  <sheetData>
    <row r="1" spans="2:25" ht="2.25" customHeight="1" x14ac:dyDescent="0.25"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2:25" ht="20.25" customHeight="1" x14ac:dyDescent="0.25">
      <c r="C2" s="67" t="s">
        <v>9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2:25" ht="34.5" customHeight="1" x14ac:dyDescent="0.25">
      <c r="B3" s="63" t="s">
        <v>12</v>
      </c>
      <c r="C3" s="68" t="s">
        <v>14</v>
      </c>
      <c r="D3" s="68" t="s">
        <v>10</v>
      </c>
      <c r="E3" s="68" t="s">
        <v>11</v>
      </c>
      <c r="F3" s="69" t="s">
        <v>3</v>
      </c>
      <c r="G3" s="69"/>
      <c r="H3" s="69"/>
      <c r="I3" s="65" t="s">
        <v>6</v>
      </c>
      <c r="J3" s="65"/>
      <c r="K3" s="65"/>
      <c r="L3" s="66" t="s">
        <v>8</v>
      </c>
      <c r="M3" s="66"/>
      <c r="N3" s="66"/>
      <c r="O3" s="66"/>
      <c r="P3" s="66"/>
      <c r="Q3" s="51"/>
      <c r="R3" s="51"/>
      <c r="S3" s="51"/>
      <c r="T3" s="51"/>
      <c r="U3" s="51"/>
      <c r="V3" s="51"/>
      <c r="W3" s="51"/>
      <c r="X3" s="51"/>
      <c r="Y3" s="51"/>
    </row>
    <row r="4" spans="2:25" ht="193.9" customHeight="1" x14ac:dyDescent="0.25">
      <c r="B4" s="63"/>
      <c r="C4" s="68"/>
      <c r="D4" s="68"/>
      <c r="E4" s="68"/>
      <c r="F4" s="16" t="s">
        <v>15</v>
      </c>
      <c r="G4" s="16" t="s">
        <v>27</v>
      </c>
      <c r="H4" s="16" t="s">
        <v>16</v>
      </c>
      <c r="I4" s="9" t="s">
        <v>7</v>
      </c>
      <c r="J4" s="9" t="s">
        <v>0</v>
      </c>
      <c r="K4" s="10" t="s">
        <v>20</v>
      </c>
      <c r="L4" s="11" t="s">
        <v>13</v>
      </c>
      <c r="M4" s="24" t="s">
        <v>1</v>
      </c>
      <c r="N4" s="9" t="s">
        <v>2</v>
      </c>
      <c r="O4" s="45" t="s">
        <v>25</v>
      </c>
      <c r="P4" s="9" t="s">
        <v>5</v>
      </c>
      <c r="Q4" s="51"/>
      <c r="R4" s="51"/>
      <c r="S4" s="52"/>
      <c r="T4" s="51"/>
      <c r="U4" s="51"/>
      <c r="V4" s="51"/>
      <c r="W4" s="51"/>
      <c r="X4" s="51"/>
      <c r="Y4" s="51"/>
    </row>
    <row r="5" spans="2:25" s="18" customFormat="1" ht="15.75" x14ac:dyDescent="0.25">
      <c r="B5" s="12">
        <v>2</v>
      </c>
      <c r="C5" s="26" t="s">
        <v>30</v>
      </c>
      <c r="D5" s="27" t="s">
        <v>28</v>
      </c>
      <c r="E5" s="27">
        <v>2</v>
      </c>
      <c r="F5" s="17">
        <v>824</v>
      </c>
      <c r="G5" s="17">
        <v>800</v>
      </c>
      <c r="H5" s="17">
        <v>808</v>
      </c>
      <c r="I5" s="21">
        <f>AVERAGE(F5:H5)</f>
        <v>810.66666666666663</v>
      </c>
      <c r="J5" s="22">
        <f>STDEV(F5:H5)</f>
        <v>12.220201853215574</v>
      </c>
      <c r="K5" s="28">
        <f>J5/I5*100</f>
        <v>1.5074262154460001</v>
      </c>
      <c r="L5" s="22">
        <f>E5/3*(F5+G5+H5)</f>
        <v>1621.3333333333333</v>
      </c>
      <c r="M5" s="25">
        <f>(F5+G5+H5)/3</f>
        <v>810.66666666666663</v>
      </c>
      <c r="N5" s="48">
        <f>ROUNDDOWN(M5,2)</f>
        <v>810.66</v>
      </c>
      <c r="O5" s="21"/>
      <c r="P5" s="43">
        <f>N5*E5</f>
        <v>1621.32</v>
      </c>
      <c r="Q5" s="51">
        <v>8.5365853650000004E-2</v>
      </c>
      <c r="R5" s="53"/>
      <c r="S5" s="53"/>
      <c r="T5" s="51"/>
      <c r="U5" s="51"/>
      <c r="V5" s="51"/>
      <c r="W5" s="51">
        <f>ROUND(N5*Q5,2)</f>
        <v>69.2</v>
      </c>
      <c r="X5" s="54">
        <f>N5-W5</f>
        <v>741.45999999999992</v>
      </c>
      <c r="Y5" s="51">
        <f>E5*X5</f>
        <v>1482.9199999999998</v>
      </c>
    </row>
    <row r="6" spans="2:25" s="18" customFormat="1" x14ac:dyDescent="0.25">
      <c r="B6" s="12"/>
      <c r="C6" s="14" t="s">
        <v>24</v>
      </c>
      <c r="D6" s="14"/>
      <c r="E6" s="14"/>
      <c r="F6" s="23"/>
      <c r="G6" s="23"/>
      <c r="H6" s="23"/>
      <c r="I6" s="13"/>
      <c r="J6" s="14"/>
      <c r="K6" s="14"/>
      <c r="L6" s="14"/>
      <c r="M6" s="14"/>
      <c r="N6" s="14"/>
      <c r="O6" s="14"/>
      <c r="P6" s="33"/>
      <c r="Q6" s="51"/>
      <c r="R6" s="55"/>
      <c r="S6" s="53"/>
      <c r="T6" s="51"/>
      <c r="U6" s="51"/>
      <c r="V6" s="51"/>
      <c r="W6" s="51"/>
      <c r="X6" s="51"/>
      <c r="Y6" s="51"/>
    </row>
    <row r="7" spans="2:25" s="18" customFormat="1" ht="14.25" customHeight="1" x14ac:dyDescent="0.25">
      <c r="B7" s="29"/>
      <c r="C7" s="30"/>
      <c r="D7" s="30"/>
      <c r="E7" s="30"/>
      <c r="F7" s="31"/>
      <c r="G7" s="31"/>
      <c r="H7" s="31"/>
      <c r="I7" s="32"/>
      <c r="J7" s="30"/>
      <c r="K7" s="30"/>
      <c r="L7" s="30"/>
      <c r="M7" s="30"/>
      <c r="N7" s="34"/>
      <c r="O7" s="34"/>
      <c r="P7" s="50">
        <f>SUM(P5:P6)</f>
        <v>1621.32</v>
      </c>
      <c r="Q7" s="51"/>
      <c r="R7" s="56"/>
      <c r="S7" s="53"/>
      <c r="T7" s="51"/>
      <c r="U7" s="51"/>
      <c r="V7" s="51"/>
      <c r="W7" s="51"/>
      <c r="X7" s="51"/>
      <c r="Y7" s="57">
        <v>2100</v>
      </c>
    </row>
    <row r="8" spans="2:25" s="18" customFormat="1" ht="15" customHeight="1" x14ac:dyDescent="0.25">
      <c r="B8" s="60" t="s">
        <v>4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R8" s="46"/>
      <c r="S8" s="47"/>
      <c r="T8" s="8"/>
    </row>
    <row r="9" spans="2:25" ht="15.75" hidden="1" x14ac:dyDescent="0.25">
      <c r="B9" s="6"/>
      <c r="C9" s="5"/>
      <c r="D9" s="5"/>
      <c r="E9" s="1"/>
      <c r="F9" s="2"/>
      <c r="G9" s="3"/>
      <c r="H9" s="4"/>
      <c r="I9" s="6"/>
      <c r="J9" s="6"/>
      <c r="K9" s="6"/>
      <c r="L9" s="6"/>
      <c r="M9" s="6"/>
      <c r="N9" s="6"/>
      <c r="O9" s="6"/>
      <c r="P9" s="15"/>
    </row>
    <row r="10" spans="2:25" ht="15.75" hidden="1" x14ac:dyDescent="0.25">
      <c r="B10" s="62"/>
      <c r="C10" s="62"/>
      <c r="D10" s="62"/>
      <c r="E10" s="62"/>
      <c r="F10" s="62"/>
      <c r="G10" s="62"/>
      <c r="H10" s="62"/>
      <c r="I10" s="62"/>
      <c r="J10" s="62"/>
      <c r="K10" s="6"/>
      <c r="L10" s="6"/>
      <c r="M10" s="6"/>
      <c r="N10" s="61"/>
      <c r="O10" s="61"/>
      <c r="P10" s="61"/>
    </row>
    <row r="11" spans="2:25" ht="15.75" hidden="1" x14ac:dyDescent="0.25">
      <c r="B11" s="6"/>
      <c r="C11" s="5"/>
      <c r="D11" s="5"/>
      <c r="E11" s="1"/>
      <c r="F11" s="2"/>
      <c r="G11" s="3"/>
      <c r="H11" s="4"/>
      <c r="I11" s="6"/>
      <c r="J11" s="6"/>
      <c r="K11" s="6"/>
      <c r="L11" s="6"/>
      <c r="M11" s="6"/>
      <c r="N11" s="6"/>
      <c r="O11" s="6"/>
      <c r="P11" s="6"/>
    </row>
    <row r="12" spans="2:25" hidden="1" x14ac:dyDescent="0.25">
      <c r="B12" s="8" t="s">
        <v>17</v>
      </c>
      <c r="C12" s="7"/>
    </row>
    <row r="13" spans="2:25" hidden="1" x14ac:dyDescent="0.25">
      <c r="B13" s="8" t="s">
        <v>18</v>
      </c>
    </row>
    <row r="14" spans="2:25" hidden="1" x14ac:dyDescent="0.25">
      <c r="B14" s="8" t="s">
        <v>19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2:25" ht="1.5" customHeight="1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2:25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2:16" ht="15.75" customHeight="1" x14ac:dyDescent="0.25">
      <c r="B17" s="58" t="s">
        <v>23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8"/>
      <c r="O17" s="44" t="s">
        <v>26</v>
      </c>
      <c r="P17" s="8">
        <v>5800</v>
      </c>
    </row>
    <row r="18" spans="2:16" ht="15.75" x14ac:dyDescent="0.25">
      <c r="B18" s="35"/>
      <c r="C18" s="36" t="s">
        <v>21</v>
      </c>
      <c r="D18" s="37"/>
      <c r="E18" s="59">
        <f>Y7</f>
        <v>2100</v>
      </c>
      <c r="F18" s="59"/>
      <c r="G18" s="38" t="s">
        <v>32</v>
      </c>
      <c r="H18" s="39"/>
      <c r="I18" s="39"/>
      <c r="J18" s="39"/>
      <c r="K18" s="37"/>
      <c r="L18" s="37"/>
      <c r="M18" s="37"/>
      <c r="N18" s="18"/>
      <c r="O18" s="18"/>
      <c r="P18" s="8">
        <v>125.38</v>
      </c>
    </row>
    <row r="19" spans="2:16" ht="15.75" x14ac:dyDescent="0.25">
      <c r="B19" s="40"/>
      <c r="C19" s="40"/>
      <c r="D19" s="40"/>
      <c r="E19" s="40"/>
      <c r="F19" s="40"/>
      <c r="G19" s="49"/>
      <c r="H19" s="40"/>
      <c r="I19" s="40"/>
      <c r="J19" s="40"/>
      <c r="K19" s="40"/>
      <c r="L19" s="40"/>
      <c r="M19" s="41"/>
      <c r="N19" s="18"/>
      <c r="O19" s="18"/>
    </row>
    <row r="20" spans="2:16" ht="15.75" x14ac:dyDescent="0.25">
      <c r="B20" s="41" t="s">
        <v>33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18"/>
      <c r="O20" s="18"/>
      <c r="P20" s="18"/>
    </row>
    <row r="21" spans="2:16" ht="15.75" x14ac:dyDescent="0.25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18"/>
      <c r="O21" s="18"/>
      <c r="P21" s="18"/>
    </row>
    <row r="22" spans="2:16" ht="15.75" x14ac:dyDescent="0.25">
      <c r="B22" s="41" t="s">
        <v>29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18"/>
      <c r="O22" s="18"/>
      <c r="P22" s="18"/>
    </row>
    <row r="23" spans="2:16" ht="15.75" x14ac:dyDescent="0.25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2:16" ht="15.75" x14ac:dyDescent="0.25">
      <c r="B24" s="41" t="s">
        <v>31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2:16" ht="15.75" x14ac:dyDescent="0.25">
      <c r="B25" s="42" t="s">
        <v>22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2:16" x14ac:dyDescent="0.25">
      <c r="B26" s="18"/>
      <c r="C26" s="18"/>
      <c r="D26" s="19"/>
      <c r="E26" s="18"/>
      <c r="F26" s="18"/>
      <c r="G26" s="18"/>
      <c r="H26" s="18"/>
      <c r="I26" s="18"/>
      <c r="J26" s="18"/>
      <c r="K26" s="18"/>
      <c r="L26" s="18"/>
      <c r="M26" s="18"/>
    </row>
    <row r="27" spans="2:16" x14ac:dyDescent="0.25">
      <c r="B27" s="18"/>
      <c r="C27" s="18"/>
      <c r="D27" s="19"/>
      <c r="E27" s="18"/>
      <c r="F27" s="18"/>
      <c r="G27" s="18"/>
      <c r="H27" s="18"/>
      <c r="I27" s="18"/>
      <c r="J27" s="18"/>
      <c r="K27" s="18"/>
      <c r="L27" s="18"/>
      <c r="M27" s="18"/>
    </row>
    <row r="28" spans="2:16" x14ac:dyDescent="0.25">
      <c r="B28" s="18"/>
      <c r="C28" s="18"/>
      <c r="D28" s="18"/>
      <c r="E28" s="18"/>
      <c r="F28" s="18"/>
      <c r="G28" s="18"/>
      <c r="H28" s="20"/>
      <c r="I28" s="20"/>
      <c r="J28" s="18"/>
      <c r="K28" s="18"/>
      <c r="L28" s="18"/>
      <c r="M28" s="18"/>
    </row>
    <row r="29" spans="2:16" x14ac:dyDescent="0.2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</sheetData>
  <mergeCells count="14">
    <mergeCell ref="B3:B4"/>
    <mergeCell ref="C1:P1"/>
    <mergeCell ref="I3:K3"/>
    <mergeCell ref="L3:P3"/>
    <mergeCell ref="C2:P2"/>
    <mergeCell ref="C3:C4"/>
    <mergeCell ref="D3:D4"/>
    <mergeCell ref="E3:E4"/>
    <mergeCell ref="F3:H3"/>
    <mergeCell ref="B17:M17"/>
    <mergeCell ref="E18:F18"/>
    <mergeCell ref="B8:P8"/>
    <mergeCell ref="N10:P10"/>
    <mergeCell ref="B10:J10"/>
  </mergeCells>
  <phoneticPr fontId="18" type="noConversion"/>
  <pageMargins left="0.25" right="0.25" top="0.75" bottom="0.75" header="0.3" footer="0.3"/>
  <pageSetup paperSize="9" scale="55" fitToHeight="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Шимитенко Любовь Николаевна</cp:lastModifiedBy>
  <cp:lastPrinted>2025-05-20T01:09:45Z</cp:lastPrinted>
  <dcterms:created xsi:type="dcterms:W3CDTF">2014-10-12T23:54:07Z</dcterms:created>
  <dcterms:modified xsi:type="dcterms:W3CDTF">2026-03-27T00:09:44Z</dcterms:modified>
</cp:coreProperties>
</file>