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ет235.65" sheetId="1" state="visible" r:id="rId1"/>
  </sheets>
  <definedNames>
    <definedName name="_xlnm.Print_Area" localSheetId="0">лет235.65!$A$1:$Q$65</definedName>
  </definedNames>
  <calcPr/>
</workbook>
</file>

<file path=xl/sharedStrings.xml><?xml version="1.0" encoding="utf-8"?>
<sst xmlns="http://schemas.openxmlformats.org/spreadsheetml/2006/main" count="83" uniqueCount="83">
  <si>
    <t xml:space="preserve">Расчет начальной суммы цены единиц услуги</t>
  </si>
  <si>
    <t xml:space="preserve">Используемый метод определения начальной суммы цены единиц услуги с обоснованием:</t>
  </si>
  <si>
    <t xml:space="preserve">Определение и обоснование начальной суммы цены единиц услуги производиться в соответствии с требованиями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</si>
  <si>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исполнителем (подрядчиком, поставщиком).</t>
  </si>
  <si>
    <r>
      <rPr>
        <sz val="11"/>
        <color theme="1" tint="0"/>
        <rFont val="PT Astra Serif"/>
      </rPr>
      <t xml:space="preserve">Начальная сумма цен единиц услуги определена исходя из цен на услуги по техническому обслуживанию и регламентно-профилактическому ремонту систем контроля управления доступом (СКУД)</t>
    </r>
    <r>
      <rPr>
        <sz val="11"/>
        <rFont val="PT Astra Serif"/>
      </rPr>
      <t xml:space="preserve">, соответствующих необходимым требованиям, указанных в ответах на запрос стоимости от организаций и  использованием общедоступной ценовой информации, содержащейся в реестре контрактов, заключенных заказчиками.</t>
    </r>
  </si>
  <si>
    <t xml:space="preserve">№ п/п</t>
  </si>
  <si>
    <t xml:space="preserve">Наименование объекта закупки</t>
  </si>
  <si>
    <t xml:space="preserve">Существенные условия исполнения контракта</t>
  </si>
  <si>
    <t xml:space="preserve">Ед. изм</t>
  </si>
  <si>
    <t>Кол-во</t>
  </si>
  <si>
    <t xml:space="preserve">Коммерческие предложения (руб./ед.изм.)</t>
  </si>
  <si>
    <t xml:space="preserve">Однородность совокупности значений выявленных цен, используемых в расчете Н(М)ЦК</t>
  </si>
  <si>
    <t xml:space="preserve">Н(М)ЦК, определяемая методом сопоставимых рыночных цен (анализа рынка)*</t>
  </si>
  <si>
    <t xml:space="preserve">Источник №1 вх.от 08.05.2026 № 10035/26</t>
  </si>
  <si>
    <t xml:space="preserve">Источник №2 вх.от 08.05.2026 № 10034/26</t>
  </si>
  <si>
    <t xml:space="preserve">Источник №3 вх.от 08.05.2026 № 10033/26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</si>
  <si>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</si>
  <si>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</si>
  <si>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</t>
    </r>
    <r>
      <rPr>
        <i/>
        <sz val="9"/>
        <rFont val="PT Astra Serif"/>
      </rPr>
      <t xml:space="preserve">(не должен превышать 33%)</t>
    </r>
  </si>
  <si>
    <t xml:space="preserve"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</si>
  <si>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Цена за единицу изм. (руб.)</t>
  </si>
  <si>
    <t xml:space="preserve">Цена за единицу изм. с округлением (вниз) до сотых долей после запятой (руб.)</t>
  </si>
  <si>
    <t xml:space="preserve">Н(М)ЦК, контракта с учетом округления цены за единицу (руб.)</t>
  </si>
  <si>
    <t xml:space="preserve">Цена за единицу изм. с округлением (вниз) до сотых долей после запятой (руб.) по минимальной стоимости (руб.)</t>
  </si>
  <si>
    <t xml:space="preserve">Н(М)ЦК, контракта по минимальной стоимости с учетом округления цены за единицу (руб.)</t>
  </si>
  <si>
    <t xml:space="preserve">Ремонт стрелы шлагбаума</t>
  </si>
  <si>
    <t>шт</t>
  </si>
  <si>
    <t xml:space="preserve">Замена платы блока управления</t>
  </si>
  <si>
    <t xml:space="preserve">Замена трансформатора</t>
  </si>
  <si>
    <t xml:space="preserve">Замена радиоприемника</t>
  </si>
  <si>
    <t xml:space="preserve">Ремонт и переборка редуктора шлагбаума</t>
  </si>
  <si>
    <t xml:space="preserve">Замена или ремонт несущих втулок и болтов стрелы, маятника</t>
  </si>
  <si>
    <t xml:space="preserve">Замена или ремонт пружины</t>
  </si>
  <si>
    <t xml:space="preserve">Замена или установка фотоэлементов (пары)</t>
  </si>
  <si>
    <t xml:space="preserve">Замена сигнальных ламп</t>
  </si>
  <si>
    <t xml:space="preserve">Регулировка стрелы</t>
  </si>
  <si>
    <t xml:space="preserve">Замена антенны</t>
  </si>
  <si>
    <t xml:space="preserve">Замена/настройка считывателя</t>
  </si>
  <si>
    <t xml:space="preserve">Замена/настройка контроллера</t>
  </si>
  <si>
    <t xml:space="preserve">Замена внешней кнопки управления</t>
  </si>
  <si>
    <t xml:space="preserve">Настройка режимов работы шлагбаума/турникета</t>
  </si>
  <si>
    <t xml:space="preserve">Запись пультов в плату радиоприемника</t>
  </si>
  <si>
    <t xml:space="preserve">Настройка GSM модуля</t>
  </si>
  <si>
    <t xml:space="preserve">Регулировка фотоэлементов</t>
  </si>
  <si>
    <t xml:space="preserve">Фиксация тумбы шлагбаума/турникета на основании</t>
  </si>
  <si>
    <t xml:space="preserve">Техническое диагностирование (выезд представителя, диагностика)</t>
  </si>
  <si>
    <t xml:space="preserve">Замена устройства обогрева</t>
  </si>
  <si>
    <t xml:space="preserve">Замена шестерни </t>
  </si>
  <si>
    <t xml:space="preserve">Замена выходного вала</t>
  </si>
  <si>
    <t xml:space="preserve">Регулировка/замена уловителя</t>
  </si>
  <si>
    <t xml:space="preserve">Замена предохранителей</t>
  </si>
  <si>
    <t xml:space="preserve">Замена батареек пульта</t>
  </si>
  <si>
    <t>Блокировка/разблокировка</t>
  </si>
  <si>
    <t xml:space="preserve">G0402 - Стрела алюминиевая диаметром 60 и длиной 4200 мм</t>
  </si>
  <si>
    <t xml:space="preserve">G04060 - Пружина балансировочная (зеленая), диаметр 50 мм</t>
  </si>
  <si>
    <t xml:space="preserve">DIR10 - Фотоэлементы / передатчик, приемник / накладные, дальность 10 м</t>
  </si>
  <si>
    <t xml:space="preserve">MATRIX-II,  Считыватель E-MARIN карт и брелоков</t>
  </si>
  <si>
    <t xml:space="preserve">Контроллер Z-5R</t>
  </si>
  <si>
    <t xml:space="preserve">Вал выходной G3750 (арт 119RIG331)</t>
  </si>
  <si>
    <t xml:space="preserve">Вал деблокиратора в сборе G4000, G4040, G6000 (арт119RIG051)</t>
  </si>
  <si>
    <t xml:space="preserve">Декоративная накладка для стрелы шлагбаума G03750, G3751 (арт119RIG325)</t>
  </si>
  <si>
    <t xml:space="preserve">Замок G2500 (арт119RIG089)</t>
  </si>
  <si>
    <t xml:space="preserve">Замок дверцы G2500, G4000 (арт119RIG213)</t>
  </si>
  <si>
    <t xml:space="preserve">Кронштейн крепления стрелы G03750 (арт119RIG167)</t>
  </si>
  <si>
    <t xml:space="preserve">Механизм разблокировки GARD (арт119RIG046)</t>
  </si>
  <si>
    <t xml:space="preserve">Микровыключатели G4000 (арт119RIG040)</t>
  </si>
  <si>
    <t xml:space="preserve">Пластина крепления стрелы G3250, G3750, G3751 (арт 119RIG326)</t>
  </si>
  <si>
    <t xml:space="preserve">Рычаг мотора G4000 (арт119RIG052)</t>
  </si>
  <si>
    <t xml:space="preserve">Червяк G2500(арт119RIG094)</t>
  </si>
  <si>
    <t xml:space="preserve">Шестерня пластиковая GARD (арт119G755A)</t>
  </si>
  <si>
    <t xml:space="preserve">Шпилька GARD (арт119RIG215)</t>
  </si>
  <si>
    <t xml:space="preserve">Электродвигатель GARD24 (арт119RIG047)</t>
  </si>
  <si>
    <t xml:space="preserve">Плата блока управления ZL371</t>
  </si>
  <si>
    <t xml:space="preserve">Трансформатор ZL38 (арт119RIR239)</t>
  </si>
  <si>
    <t xml:space="preserve">Редуктор STILE</t>
  </si>
  <si>
    <t xml:space="preserve">Трансформатор STILE</t>
  </si>
  <si>
    <t xml:space="preserve">Плата управления турникета</t>
  </si>
  <si>
    <t>ИТОГО</t>
  </si>
  <si>
    <r>
      <rPr>
        <sz val="11"/>
        <rFont val="PT Astra Serif"/>
      </rPr>
      <t xml:space="preserve">Коэффициент вариации цены не превышает 33%, таким образом, совокупность значений, используемых в расчете, при определении начальной суммы цен удиниц услуги, является однородной. Определение начальной суммы цен единиц услуги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
В соответствии со статьей 34 БК РФ эффективность использования наименьшего объема бюджетных ассигнований, обеспечивающих реализацию закупки и получение наилучшего результата в рамках установленных бюджетных полномочий, Заказчик устанавливает минимальный размер начальной суммы цен удиниц услуги, который определен исходя из минимальной стоимости товара (работ,услуг), указанной в коммерческих предложениях, и устанавливается равной </t>
    </r>
    <r>
      <rPr>
        <b/>
        <i/>
        <sz val="11"/>
        <rFont val="PT Astra Serif"/>
      </rPr>
      <t xml:space="preserve">  354 210,00 (Триста пятьдесят четыре тысячи двести десять) рублей 00 копеек </t>
    </r>
    <r>
      <rPr>
        <i/>
        <sz val="11"/>
        <rFont val="PT Astra Serif"/>
      </rPr>
      <t xml:space="preserve">и в</t>
    </r>
    <r>
      <rPr>
        <sz val="11"/>
        <rFont val="PT Astra Serif"/>
      </rPr>
      <t xml:space="preserve">ключает все расходы, которые может понести Поставщик (Подрядчик, Исполнитель) при осуществлении им своих обязательств в полном объеме и надлежащего качества, в том числе все подлежащие уплате налоги, сборы и другие обязательные платежи, а также иные расходы, связанные с исполнением контракта.
Максимальное значение цены контракта составляет </t>
    </r>
    <r>
      <rPr>
        <b/>
        <i/>
        <sz val="11"/>
        <rFont val="PT Astra Serif"/>
      </rPr>
      <t xml:space="preserve">70 000,00 (Семьдесят тысяч) рублей 00 копеек.</t>
    </r>
  </si>
  <si>
    <t xml:space="preserve">Работник контрактной службы:</t>
  </si>
  <si>
    <t xml:space="preserve">Ведущий специалист ОФЭ и АХО _________________ /Е.С. Филатова/</t>
  </si>
  <si>
    <t xml:space="preserve">                        (должность)                            (подпись)                              (расшифровка подписи)</t>
  </si>
  <si>
    <t xml:space="preserve">«08» мая  2026г.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</si>
</sst>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8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00"/>
    <numFmt numFmtId="165" formatCode="#,##0.0000"/>
    <numFmt numFmtId="166" formatCode="0.0000"/>
    <numFmt numFmtId="167" formatCode="#,##0.00\ _₽"/>
  </numFmts>
  <fonts count="30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theme="10" tint="0"/>
      <name val="Calibri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0.000000"/>
      <name val="Helv"/>
    </font>
    <font>
      <u/>
      <sz val="11.000000"/>
      <color theme="11" tint="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1.000000"/>
      <color theme="1" tint="0"/>
      <name val="PT Astra Serif"/>
    </font>
    <font>
      <sz val="10.000000"/>
      <name val="PT Astra Serif"/>
    </font>
    <font>
      <b/>
      <sz val="14.000000"/>
      <name val="PT Astra Serif"/>
    </font>
    <font>
      <sz val="12.000000"/>
      <name val="PT Astra Serif"/>
    </font>
    <font>
      <b/>
      <sz val="11.000000"/>
      <name val="PT Astra Serif"/>
    </font>
    <font>
      <sz val="11.000000"/>
      <name val="PT Astra Serif"/>
    </font>
    <font>
      <b/>
      <sz val="9.000000"/>
      <name val="PT Astra Serif"/>
    </font>
    <font>
      <i/>
      <sz val="11.000000"/>
      <name val="PT Astra Serif"/>
    </font>
    <font>
      <sz val="9.000000"/>
      <name val="PT Astra Serif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indexed="65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51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7" borderId="7" numFmtId="0" applyNumberFormat="1" applyFont="1" applyFill="1" applyBorder="1"/>
    <xf fontId="12" fillId="0" borderId="0" numFmtId="0" applyNumberFormat="1" applyFont="1" applyFill="1" applyBorder="1"/>
    <xf fontId="13" fillId="28" borderId="0" numFmtId="0" applyNumberFormat="1" applyFont="1" applyFill="1" applyBorder="1"/>
    <xf fontId="14" fillId="0" borderId="0" numFmtId="0" applyNumberFormat="1" applyFont="1" applyFill="1" applyBorder="1"/>
    <xf fontId="15" fillId="0" borderId="0" numFmtId="0" applyNumberFormat="1" applyFont="1" applyFill="1" applyBorder="1">
      <alignment vertical="top"/>
    </xf>
    <xf fontId="16" fillId="29" borderId="0" numFmtId="0" applyNumberFormat="1" applyFont="1" applyFill="1" applyBorder="1"/>
    <xf fontId="17" fillId="0" borderId="0" numFmtId="0" applyNumberFormat="1" applyFont="1" applyFill="1" applyBorder="1"/>
    <xf fontId="6" fillId="30" borderId="8" numFmtId="0" applyNumberFormat="1" applyFont="1" applyFill="1" applyBorder="1"/>
    <xf fontId="6" fillId="0" borderId="0" numFmtId="9" applyNumberFormat="1" applyFont="1" applyFill="1" applyBorder="1"/>
    <xf fontId="18" fillId="0" borderId="9" numFmtId="0" applyNumberFormat="1" applyFont="1" applyFill="1" applyBorder="1"/>
    <xf fontId="14" fillId="0" borderId="0" numFmtId="0" applyNumberFormat="1" applyFont="1" applyFill="1" applyBorder="1"/>
    <xf fontId="19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20" fillId="31" borderId="0" numFmtId="0" applyNumberFormat="1" applyFont="1" applyFill="1" applyBorder="1"/>
  </cellStyleXfs>
  <cellXfs count="78">
    <xf fontId="0" fillId="0" borderId="0" numFmtId="0" xfId="0"/>
    <xf fontId="21" fillId="0" borderId="0" numFmtId="0" xfId="0" applyFont="1"/>
    <xf fontId="22" fillId="0" borderId="0" numFmtId="0" xfId="0" applyFont="1"/>
    <xf fontId="23" fillId="0" borderId="0" numFmtId="0" xfId="0" applyFont="1" applyAlignment="1">
      <alignment horizontal="center" vertical="center" wrapText="1"/>
    </xf>
    <xf fontId="24" fillId="0" borderId="0" numFmtId="0" xfId="0" applyFont="1"/>
    <xf fontId="22" fillId="0" borderId="0" numFmtId="0" xfId="0" applyFont="1" applyAlignment="1">
      <alignment vertical="top"/>
    </xf>
    <xf fontId="25" fillId="0" borderId="10" numFmtId="0" xfId="0" applyFont="1" applyBorder="1" applyAlignment="1">
      <alignment horizontal="center" vertical="center" wrapText="1"/>
    </xf>
    <xf fontId="25" fillId="0" borderId="11" numFmtId="0" xfId="0" applyFont="1" applyBorder="1" applyAlignment="1">
      <alignment horizontal="center" vertical="center" wrapText="1"/>
    </xf>
    <xf fontId="25" fillId="0" borderId="12" numFmtId="0" xfId="0" applyFont="1" applyBorder="1" applyAlignment="1">
      <alignment horizontal="center" vertical="center" wrapText="1"/>
    </xf>
    <xf fontId="26" fillId="0" borderId="13" numFmtId="0" xfId="0" applyFont="1" applyBorder="1" applyAlignment="1">
      <alignment horizontal="left" vertical="center" wrapText="1"/>
    </xf>
    <xf fontId="24" fillId="0" borderId="0" numFmtId="0" xfId="0" applyFont="1" applyAlignment="1">
      <alignment vertical="top"/>
    </xf>
    <xf fontId="25" fillId="0" borderId="14" numFmtId="0" xfId="0" applyFont="1" applyBorder="1" applyAlignment="1">
      <alignment horizontal="center" vertical="center" wrapText="1"/>
    </xf>
    <xf fontId="25" fillId="0" borderId="15" numFmtId="0" xfId="0" applyFont="1" applyBorder="1" applyAlignment="1">
      <alignment horizontal="center" vertical="center" wrapText="1"/>
    </xf>
    <xf fontId="25" fillId="0" borderId="16" numFmtId="0" xfId="0" applyFont="1" applyBorder="1" applyAlignment="1">
      <alignment horizontal="center" vertical="center" wrapText="1"/>
    </xf>
    <xf fontId="21" fillId="0" borderId="13" numFmtId="0" xfId="0" applyFont="1" applyBorder="1" applyAlignment="1">
      <alignment horizontal="center" vertical="center" wrapText="1"/>
    </xf>
    <xf fontId="27" fillId="0" borderId="17" numFmtId="0" xfId="0" applyFont="1" applyBorder="1" applyAlignment="1">
      <alignment horizontal="center" vertical="center" wrapText="1"/>
    </xf>
    <xf fontId="27" fillId="0" borderId="14" numFmtId="0" xfId="0" applyFont="1" applyBorder="1" applyAlignment="1">
      <alignment horizontal="center" vertical="center" wrapText="1"/>
    </xf>
    <xf fontId="27" fillId="0" borderId="15" numFmtId="0" xfId="0" applyFont="1" applyBorder="1" applyAlignment="1">
      <alignment horizontal="center" vertical="center" wrapText="1"/>
    </xf>
    <xf fontId="27" fillId="0" borderId="16" numFmtId="0" xfId="0" applyFont="1" applyBorder="1" applyAlignment="1">
      <alignment horizontal="center" vertical="center" wrapText="1"/>
    </xf>
    <xf fontId="27" fillId="0" borderId="14" numFmtId="2" xfId="0" applyNumberFormat="1" applyFont="1" applyBorder="1" applyAlignment="1">
      <alignment horizontal="center" vertical="top" wrapText="1"/>
    </xf>
    <xf fontId="27" fillId="0" borderId="15" numFmtId="2" xfId="0" applyNumberFormat="1" applyFont="1" applyBorder="1" applyAlignment="1">
      <alignment horizontal="center" vertical="top" wrapText="1"/>
    </xf>
    <xf fontId="27" fillId="0" borderId="16" numFmtId="2" xfId="0" applyNumberFormat="1" applyFont="1" applyBorder="1" applyAlignment="1">
      <alignment horizontal="center" vertical="top" wrapText="1"/>
    </xf>
    <xf fontId="27" fillId="0" borderId="14" numFmtId="0" xfId="0" applyFont="1" applyBorder="1" applyAlignment="1">
      <alignment horizontal="center" vertical="top" wrapText="1"/>
    </xf>
    <xf fontId="27" fillId="0" borderId="15" numFmtId="0" xfId="0" applyFont="1" applyBorder="1" applyAlignment="1">
      <alignment horizontal="center" vertical="top" wrapText="1"/>
    </xf>
    <xf fontId="27" fillId="0" borderId="18" numFmtId="0" xfId="0" applyFont="1" applyBorder="1" applyAlignment="1">
      <alignment horizontal="center" vertical="center" wrapText="1"/>
    </xf>
    <xf fontId="27" fillId="32" borderId="19" numFmtId="0" xfId="0" applyFont="1" applyFill="1" applyBorder="1" applyAlignment="1">
      <alignment horizontal="center" vertical="top" wrapText="1"/>
    </xf>
    <xf fontId="27" fillId="0" borderId="13" numFmtId="0" xfId="0" applyFont="1" applyBorder="1" applyAlignment="1">
      <alignment horizontal="center" vertical="top" wrapText="1"/>
    </xf>
    <xf fontId="26" fillId="0" borderId="18" numFmtId="0" xfId="0" applyFont="1" applyBorder="1" applyAlignment="1">
      <alignment horizontal="center" vertical="center" wrapText="1"/>
    </xf>
    <xf fontId="26" fillId="0" borderId="13" numFmtId="0" xfId="0" applyFont="1" applyBorder="1" applyAlignment="1">
      <alignment horizontal="left" vertical="top" wrapText="1"/>
    </xf>
    <xf fontId="26" fillId="32" borderId="13" numFmtId="2" xfId="0" applyNumberFormat="1" applyFont="1" applyFill="1" applyBorder="1" applyAlignment="1">
      <alignment horizontal="center" vertical="top" wrapText="1"/>
    </xf>
    <xf fontId="26" fillId="33" borderId="13" numFmtId="164" xfId="0" applyNumberFormat="1" applyFont="1" applyFill="1" applyBorder="1" applyAlignment="1">
      <alignment horizontal="center" vertical="center" wrapText="1"/>
    </xf>
    <xf fontId="26" fillId="33" borderId="13" numFmtId="0" xfId="0" applyFont="1" applyFill="1" applyBorder="1" applyAlignment="1">
      <alignment horizontal="center" vertical="center" wrapText="1"/>
    </xf>
    <xf fontId="26" fillId="33" borderId="13" numFmtId="4" xfId="0" applyNumberFormat="1" applyFont="1" applyFill="1" applyBorder="1" applyAlignment="1">
      <alignment horizontal="center" vertical="center" wrapText="1"/>
    </xf>
    <xf fontId="26" fillId="33" borderId="13" numFmtId="165" xfId="0" applyNumberFormat="1" applyFont="1" applyFill="1" applyBorder="1" applyAlignment="1">
      <alignment horizontal="center" vertical="center" wrapText="1"/>
    </xf>
    <xf fontId="26" fillId="0" borderId="0" numFmtId="0" xfId="0" applyFont="1"/>
    <xf fontId="26" fillId="0" borderId="13" numFmtId="0" xfId="0" applyFont="1" applyBorder="1" applyAlignment="1">
      <alignment vertical="top" wrapText="1"/>
    </xf>
    <xf fontId="26" fillId="0" borderId="0" numFmtId="0" xfId="0" applyFont="1" applyAlignment="1">
      <alignment horizontal="center" vertical="center" wrapText="1"/>
    </xf>
    <xf fontId="26" fillId="0" borderId="0" numFmtId="0" xfId="0" applyFont="1" applyAlignment="1">
      <alignment horizontal="center" vertical="top"/>
    </xf>
    <xf fontId="26" fillId="32" borderId="13" numFmtId="0" xfId="0" applyFont="1" applyFill="1" applyBorder="1" applyAlignment="1">
      <alignment vertical="top" wrapText="1"/>
    </xf>
    <xf fontId="26" fillId="0" borderId="13" numFmtId="2" xfId="0" applyNumberFormat="1" applyFont="1" applyBorder="1" applyAlignment="1">
      <alignment horizontal="center" vertical="center" wrapText="1"/>
    </xf>
    <xf fontId="26" fillId="33" borderId="13" numFmtId="0" xfId="0" applyFont="1" applyFill="1" applyBorder="1" applyAlignment="1">
      <alignment horizontal="center" vertical="center"/>
    </xf>
    <xf fontId="26" fillId="0" borderId="0" numFmtId="0" xfId="0" applyFont="1" applyAlignment="1">
      <alignment horizontal="center" vertical="center"/>
    </xf>
    <xf fontId="28" fillId="0" borderId="0" numFmtId="0" xfId="0" applyFont="1" applyAlignment="1">
      <alignment vertical="center"/>
    </xf>
    <xf fontId="28" fillId="0" borderId="13" numFmtId="0" xfId="0" applyFont="1" applyBorder="1" applyAlignment="1">
      <alignment horizontal="center" vertical="center"/>
    </xf>
    <xf fontId="28" fillId="0" borderId="13" numFmtId="0" xfId="0" applyFont="1" applyBorder="1" applyAlignment="1">
      <alignment horizontal="right" vertical="center" wrapText="1"/>
    </xf>
    <xf fontId="26" fillId="0" borderId="13" numFmtId="4" xfId="0" applyNumberFormat="1" applyFont="1" applyBorder="1" applyAlignment="1">
      <alignment horizontal="center" vertical="center"/>
    </xf>
    <xf fontId="26" fillId="32" borderId="18" numFmtId="2" xfId="0" applyNumberFormat="1" applyFont="1" applyFill="1" applyBorder="1" applyAlignment="1">
      <alignment horizontal="center" vertical="center"/>
    </xf>
    <xf fontId="28" fillId="0" borderId="13" numFmtId="2" xfId="0" applyNumberFormat="1" applyFont="1" applyBorder="1" applyAlignment="1">
      <alignment horizontal="center" vertical="center"/>
    </xf>
    <xf fontId="28" fillId="0" borderId="13" numFmtId="4" xfId="0" applyNumberFormat="1" applyFont="1" applyBorder="1" applyAlignment="1">
      <alignment horizontal="center" vertical="center"/>
    </xf>
    <xf fontId="26" fillId="32" borderId="18" numFmtId="2" xfId="0" applyNumberFormat="1" applyFont="1" applyFill="1" applyBorder="1" applyAlignment="1">
      <alignment horizontal="center" vertical="center" wrapText="1"/>
    </xf>
    <xf fontId="28" fillId="0" borderId="0" numFmtId="4" xfId="0" applyNumberFormat="1" applyFont="1" applyAlignment="1">
      <alignment horizontal="center" vertical="center"/>
    </xf>
    <xf fontId="26" fillId="0" borderId="11" numFmtId="0" xfId="0" applyFont="1" applyBorder="1" applyAlignment="1" applyProtection="1">
      <alignment horizontal="left" vertical="top" wrapText="1"/>
      <protection locked="0"/>
    </xf>
    <xf fontId="26" fillId="0" borderId="0" numFmtId="4" xfId="0" applyNumberFormat="1" applyFont="1" applyAlignment="1">
      <alignment vertical="center"/>
    </xf>
    <xf fontId="26" fillId="0" borderId="0" numFmtId="0" xfId="0" applyFont="1" applyAlignment="1" applyProtection="1">
      <alignment vertical="center"/>
      <protection locked="0"/>
    </xf>
    <xf fontId="26" fillId="0" borderId="0" numFmtId="0" xfId="0" applyFont="1" applyAlignment="1" applyProtection="1">
      <alignment horizontal="left" vertical="top" wrapText="1"/>
      <protection locked="0"/>
    </xf>
    <xf fontId="21" fillId="0" borderId="0" numFmtId="0" xfId="0" applyFont="1" applyAlignment="1">
      <alignment horizontal="justify" vertical="center" wrapText="1"/>
    </xf>
    <xf fontId="26" fillId="0" borderId="0" numFmtId="0" xfId="0" applyFont="1" applyAlignment="1" applyProtection="1">
      <alignment vertical="center" wrapText="1"/>
      <protection locked="0"/>
    </xf>
    <xf fontId="26" fillId="0" borderId="0" numFmtId="4" xfId="0" applyNumberFormat="1" applyFont="1" applyAlignment="1" applyProtection="1">
      <alignment vertical="center"/>
      <protection locked="0"/>
    </xf>
    <xf fontId="26" fillId="0" borderId="0" numFmtId="0" xfId="0" applyFont="1" applyAlignment="1" applyProtection="1">
      <alignment horizontal="left"/>
      <protection locked="0"/>
    </xf>
    <xf fontId="26" fillId="0" borderId="0" numFmtId="166" xfId="0" applyNumberFormat="1" applyFont="1" applyAlignment="1" applyProtection="1">
      <alignment horizontal="center" vertical="center"/>
      <protection locked="0"/>
    </xf>
    <xf fontId="26" fillId="0" borderId="0" numFmtId="0" xfId="0" applyFont="1" applyAlignment="1" applyProtection="1">
      <alignment horizontal="center" wrapText="1"/>
      <protection locked="0"/>
    </xf>
    <xf fontId="26" fillId="0" borderId="0" numFmtId="167" xfId="0" applyNumberFormat="1" applyFont="1" applyAlignment="1">
      <alignment horizontal="left" vertical="center" wrapText="1"/>
    </xf>
    <xf fontId="26" fillId="0" borderId="0" numFmtId="3" xfId="0" applyNumberFormat="1" applyFont="1" applyAlignment="1">
      <alignment horizontal="center" vertical="center" wrapText="1"/>
    </xf>
    <xf fontId="26" fillId="0" borderId="0" numFmtId="0" xfId="0" applyFont="1" applyAlignment="1">
      <alignment horizontal="left"/>
      <protection locked="0"/>
    </xf>
    <xf fontId="26" fillId="0" borderId="0" numFmtId="0" xfId="0" applyFont="1" applyAlignment="1" applyProtection="1">
      <alignment wrapText="1"/>
    </xf>
    <xf fontId="26" fillId="0" borderId="0" numFmtId="0" xfId="0" applyFont="1" applyAlignment="1">
      <alignment wrapText="1"/>
    </xf>
    <xf fontId="26" fillId="0" borderId="0" numFmtId="166" xfId="0" applyNumberFormat="1" applyFont="1" applyAlignment="1">
      <alignment horizontal="center" vertical="center" wrapText="1"/>
      <protection locked="0"/>
    </xf>
    <xf fontId="26" fillId="33" borderId="0" numFmtId="4" xfId="0" applyNumberFormat="1" applyFont="1" applyFill="1" applyAlignment="1">
      <alignment horizontal="center" vertical="center" wrapText="1"/>
    </xf>
    <xf fontId="26" fillId="0" borderId="0" numFmtId="0" xfId="0" applyFont="1" applyAlignment="1">
      <alignment horizontal="left"/>
    </xf>
    <xf fontId="26" fillId="0" borderId="0" numFmtId="0" xfId="0" applyFont="1" applyAlignment="1" applyProtection="1">
      <alignment horizontal="left" wrapText="1"/>
      <protection locked="0"/>
    </xf>
    <xf fontId="25" fillId="0" borderId="0" numFmtId="4" xfId="0" applyNumberFormat="1" applyFont="1" applyAlignment="1" applyProtection="1">
      <alignment vertical="center"/>
      <protection locked="0"/>
    </xf>
    <xf fontId="22" fillId="0" borderId="0" numFmtId="0" xfId="0" applyFont="1" applyAlignment="1">
      <alignment horizontal="right"/>
    </xf>
    <xf fontId="22" fillId="0" borderId="0" numFmtId="165" xfId="0" applyNumberFormat="1" applyFont="1"/>
    <xf fontId="24" fillId="0" borderId="0" numFmtId="0" xfId="0" applyFont="1" applyAlignment="1" applyProtection="1">
      <alignment vertical="center"/>
      <protection locked="0"/>
    </xf>
    <xf fontId="24" fillId="0" borderId="0" numFmtId="4" xfId="0" applyNumberFormat="1" applyFont="1" applyAlignment="1" applyProtection="1">
      <alignment vertical="center"/>
      <protection locked="0"/>
    </xf>
    <xf fontId="29" fillId="0" borderId="0" numFmtId="4" xfId="0" applyNumberFormat="1" applyFont="1"/>
    <xf fontId="24" fillId="0" borderId="0" numFmtId="4" xfId="0" applyNumberFormat="1" applyFont="1"/>
    <xf fontId="22" fillId="0" borderId="0" numFmtId="4" xfId="0" applyNumberFormat="1" applyFont="1"/>
  </cellXfs>
  <cellStyles count="51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бычный_Лист1" xfId="39"/>
    <cellStyle name="Открывавшаяся гиперссылка" xfId="40" builtinId="9"/>
    <cellStyle name="Плохой" xfId="41" builtinId="27"/>
    <cellStyle name="Пояснение" xfId="42" builtinId="53"/>
    <cellStyle name="Примечание" xfId="43" builtinId="10"/>
    <cellStyle name="Процентный" xfId="44" builtinId="5"/>
    <cellStyle name="Связанная ячейка" xfId="45" builtinId="24"/>
    <cellStyle name="Стиль 1" xfId="46"/>
    <cellStyle name="Текст предупреждения" xfId="47" builtinId="11"/>
    <cellStyle name="Финансовый" xfId="48" builtinId="3"/>
    <cellStyle name="Финансовый [0]" xfId="49" builtinId="6"/>
    <cellStyle name="Хороший" xfId="50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10</xdr:col>
      <xdr:colOff>185848</xdr:colOff>
      <xdr:row>5</xdr:row>
      <xdr:rowOff>948703</xdr:rowOff>
    </xdr:from>
    <xdr:to>
      <xdr:col>10</xdr:col>
      <xdr:colOff>936276</xdr:colOff>
      <xdr:row>5</xdr:row>
      <xdr:rowOff>1298637</xdr:rowOff>
    </xdr:to>
    <xdr:pic>
      <xdr:nvPicPr>
        <xdr:cNvPr id="10985" name="Picture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8491648" y="3091828"/>
          <a:ext cx="750427" cy="349932"/>
        </a:xfrm>
        <a:prstGeom prst="rect">
          <a:avLst/>
        </a:prstGeom>
        <a:noFill/>
      </xdr:spPr>
    </xdr:pic>
    <xdr:clientData/>
  </xdr:twoCellAnchor>
  <xdr:twoCellAnchor editAs="twoCell">
    <xdr:from>
      <xdr:col>9</xdr:col>
      <xdr:colOff>73166</xdr:colOff>
      <xdr:row>5</xdr:row>
      <xdr:rowOff>940927</xdr:rowOff>
    </xdr:from>
    <xdr:to>
      <xdr:col>9</xdr:col>
      <xdr:colOff>1039191</xdr:colOff>
      <xdr:row>5</xdr:row>
      <xdr:rowOff>1376398</xdr:rowOff>
    </xdr:to>
    <xdr:pic>
      <xdr:nvPicPr>
        <xdr:cNvPr id="10986" name="Picture 2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7255016" y="3084052"/>
          <a:ext cx="966024" cy="435470"/>
        </a:xfrm>
        <a:prstGeom prst="rect">
          <a:avLst/>
        </a:prstGeom>
        <a:noFill/>
      </xdr:spPr>
    </xdr:pic>
    <xdr:clientData/>
  </xdr:twoCellAnchor>
  <xdr:twoCellAnchor editAs="twoCell">
    <xdr:from>
      <xdr:col>11</xdr:col>
      <xdr:colOff>118391</xdr:colOff>
      <xdr:row>5</xdr:row>
      <xdr:rowOff>1539700</xdr:rowOff>
    </xdr:from>
    <xdr:to>
      <xdr:col>11</xdr:col>
      <xdr:colOff>1537504</xdr:colOff>
      <xdr:row>5</xdr:row>
      <xdr:rowOff>1842975</xdr:rowOff>
    </xdr:to>
    <xdr:pic>
      <xdr:nvPicPr>
        <xdr:cNvPr id="10987" name="Picture 5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9481466" y="3682825"/>
          <a:ext cx="1419113" cy="303273"/>
        </a:xfrm>
        <a:prstGeom prst="rect">
          <a:avLst/>
        </a:prstGeom>
        <a:noFill/>
      </xdr:spPr>
    </xdr:pic>
    <xdr:clientData/>
  </xdr:twoCellAnchor>
  <xdr:twoCellAnchor editAs="twoCell">
    <xdr:from>
      <xdr:col>11</xdr:col>
      <xdr:colOff>236784</xdr:colOff>
      <xdr:row>5</xdr:row>
      <xdr:rowOff>1143110</xdr:rowOff>
    </xdr:from>
    <xdr:to>
      <xdr:col>11</xdr:col>
      <xdr:colOff>446371</xdr:colOff>
      <xdr:row>5</xdr:row>
      <xdr:rowOff>1423056</xdr:rowOff>
    </xdr:to>
    <xdr:pic>
      <xdr:nvPicPr>
        <xdr:cNvPr id="10988" name="Picture 6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9599859" y="3286235"/>
          <a:ext cx="209586" cy="279945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A43" zoomScale="100" workbookViewId="0">
      <selection activeCell="Q18" activeCellId="0" sqref="A1:Q18"/>
    </sheetView>
  </sheetViews>
  <sheetFormatPr baseColWidth="8" defaultRowHeight="12.75" customHeight="1"/>
  <cols>
    <col customWidth="1" min="1" max="1" style="2" width="4.1406200000000002"/>
    <col customWidth="1" min="2" max="2" style="2" width="36.57421875"/>
    <col customWidth="1" hidden="1" min="3" max="3" style="2" width="0.71093799999999996"/>
    <col customWidth="1" min="4" max="4" style="2" width="5.8554700000000004"/>
    <col customWidth="1" min="5" max="5" style="2" width="9.5703099999999992"/>
    <col customWidth="1" min="6" max="6" style="2" width="13"/>
    <col customWidth="1" min="7" max="7" style="2" width="12.7109375"/>
    <col customWidth="1" min="8" max="8" style="2" width="13.425800000000001"/>
    <col customWidth="1" min="9" max="9" style="2" width="14.140599999999999"/>
    <col customWidth="1" min="10" max="10" style="2" width="16.855499999999999"/>
    <col customWidth="1" min="11" max="11" style="2" width="15.855499999999999"/>
    <col customWidth="1" min="12" max="12" style="2" width="25.710899999999999"/>
    <col customWidth="1" min="13" max="13" style="2" width="14"/>
    <col bestFit="1" customWidth="1" min="14" max="14" style="2" width="14.425800000000001"/>
    <col bestFit="1" customWidth="1" min="15" max="15" style="2" width="14.140599999999999"/>
    <col customWidth="1" min="16" max="16" style="2" width="14.140599999999999"/>
    <col customWidth="1" min="17" max="17" style="2" width="14"/>
    <col customWidth="1" min="18" max="18" style="2" width="11.855499999999999"/>
    <col customWidth="1" min="19" max="257" style="2" width="9.1406200000000002"/>
    <col min="258" max="16384" style="1" width="9.140625"/>
  </cols>
  <sheetData>
    <row r="1" ht="24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="5" customFormat="1" ht="35.25" customHeight="1">
      <c r="A2" s="6" t="s">
        <v>1</v>
      </c>
      <c r="B2" s="7"/>
      <c r="C2" s="7"/>
      <c r="D2" s="7"/>
      <c r="E2" s="7"/>
      <c r="F2" s="8"/>
      <c r="G2" s="9" t="s">
        <v>2</v>
      </c>
      <c r="H2" s="9"/>
      <c r="I2" s="9"/>
      <c r="J2" s="9"/>
      <c r="K2" s="9"/>
      <c r="L2" s="9"/>
      <c r="M2" s="9"/>
      <c r="N2" s="9"/>
      <c r="O2" s="9"/>
      <c r="P2" s="9"/>
      <c r="Q2" s="9"/>
      <c r="R2" s="10"/>
    </row>
    <row r="3" s="5" customFormat="1" ht="40.5" customHeight="1">
      <c r="A3" s="11"/>
      <c r="B3" s="12"/>
      <c r="C3" s="12"/>
      <c r="D3" s="12"/>
      <c r="E3" s="12"/>
      <c r="F3" s="13"/>
      <c r="G3" s="9" t="s">
        <v>3</v>
      </c>
      <c r="H3" s="9"/>
      <c r="I3" s="9"/>
      <c r="J3" s="9"/>
      <c r="K3" s="9"/>
      <c r="L3" s="9"/>
      <c r="M3" s="9"/>
      <c r="N3" s="9"/>
      <c r="O3" s="9"/>
      <c r="P3" s="9"/>
      <c r="Q3" s="9"/>
      <c r="R3" s="10"/>
    </row>
    <row r="4" s="5" customFormat="1" ht="39" customHeight="1">
      <c r="A4" s="14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0"/>
    </row>
    <row r="5" ht="30" customHeight="1">
      <c r="A5" s="15" t="s">
        <v>5</v>
      </c>
      <c r="B5" s="15" t="s">
        <v>6</v>
      </c>
      <c r="C5" s="15" t="s">
        <v>7</v>
      </c>
      <c r="D5" s="15" t="s">
        <v>8</v>
      </c>
      <c r="E5" s="15" t="s">
        <v>9</v>
      </c>
      <c r="F5" s="16" t="s">
        <v>10</v>
      </c>
      <c r="G5" s="17"/>
      <c r="H5" s="18"/>
      <c r="I5" s="19" t="s">
        <v>11</v>
      </c>
      <c r="J5" s="20"/>
      <c r="K5" s="21"/>
      <c r="L5" s="22" t="s">
        <v>12</v>
      </c>
      <c r="M5" s="23"/>
      <c r="N5" s="23"/>
      <c r="O5" s="23"/>
      <c r="P5" s="23"/>
      <c r="Q5" s="23"/>
      <c r="R5" s="4"/>
    </row>
    <row r="6" ht="156.75" customHeight="1">
      <c r="A6" s="24"/>
      <c r="B6" s="24"/>
      <c r="C6" s="24"/>
      <c r="D6" s="24"/>
      <c r="E6" s="24"/>
      <c r="F6" s="25" t="s">
        <v>13</v>
      </c>
      <c r="G6" s="25" t="s">
        <v>14</v>
      </c>
      <c r="H6" s="25" t="s">
        <v>15</v>
      </c>
      <c r="I6" s="26" t="s">
        <v>16</v>
      </c>
      <c r="J6" s="26" t="s">
        <v>17</v>
      </c>
      <c r="K6" s="26" t="s">
        <v>18</v>
      </c>
      <c r="L6" s="26" t="s">
        <v>19</v>
      </c>
      <c r="M6" s="26" t="s">
        <v>20</v>
      </c>
      <c r="N6" s="26" t="s">
        <v>21</v>
      </c>
      <c r="O6" s="26" t="s">
        <v>22</v>
      </c>
      <c r="P6" s="26" t="s">
        <v>23</v>
      </c>
      <c r="Q6" s="26" t="s">
        <v>24</v>
      </c>
      <c r="R6" s="4"/>
    </row>
    <row r="7" s="1" customFormat="1" ht="14.25">
      <c r="A7" s="27">
        <v>1</v>
      </c>
      <c r="B7" s="28" t="s">
        <v>25</v>
      </c>
      <c r="C7" s="27"/>
      <c r="D7" s="27" t="s">
        <v>26</v>
      </c>
      <c r="E7" s="27">
        <v>1</v>
      </c>
      <c r="F7" s="29">
        <v>3850</v>
      </c>
      <c r="G7" s="29">
        <v>4410</v>
      </c>
      <c r="H7" s="29">
        <v>4235</v>
      </c>
      <c r="I7" s="30">
        <f t="shared" ref="I7:I9" si="0">AVERAGE(F7:H7)</f>
        <v>4165</v>
      </c>
      <c r="J7" s="31">
        <f t="shared" ref="J7:J9" si="1">SQRT(((SUM((POWER(H7-I7,2)),(POWER(G7-I7,2)),(POWER(F7-I7,2)),)/(COLUMNS(F7:H7)-1))))</f>
        <v>286.48734701553576</v>
      </c>
      <c r="K7" s="31">
        <f t="shared" ref="K7:K9" si="2">J7/I7*100</f>
        <v>6.878447707455841</v>
      </c>
      <c r="L7" s="32">
        <f t="shared" ref="L7:L9" si="3">I7*E7</f>
        <v>4165</v>
      </c>
      <c r="M7" s="33">
        <f t="shared" ref="M7:M9" si="4">L7/E7</f>
        <v>4165</v>
      </c>
      <c r="N7" s="32">
        <f t="shared" ref="N7:N9" si="5">ROUNDDOWN(M7,2)</f>
        <v>4165</v>
      </c>
      <c r="O7" s="32">
        <f t="shared" ref="O7:O9" si="6">N7*E7</f>
        <v>4165</v>
      </c>
      <c r="P7" s="33">
        <f t="shared" ref="P7:P9" si="7">F7</f>
        <v>3850</v>
      </c>
      <c r="Q7" s="32">
        <f t="shared" ref="Q7:Q9" si="8">P7*E7</f>
        <v>3850</v>
      </c>
      <c r="R7" s="34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s="1" customFormat="1" ht="14.25">
      <c r="A8" s="27">
        <v>2</v>
      </c>
      <c r="B8" s="35" t="s">
        <v>27</v>
      </c>
      <c r="C8" s="36"/>
      <c r="D8" s="27" t="s">
        <v>26</v>
      </c>
      <c r="E8" s="27">
        <v>1</v>
      </c>
      <c r="F8" s="29">
        <v>3850</v>
      </c>
      <c r="G8" s="29">
        <v>4410</v>
      </c>
      <c r="H8" s="29">
        <v>4235</v>
      </c>
      <c r="I8" s="30">
        <f t="shared" si="0"/>
        <v>4165</v>
      </c>
      <c r="J8" s="31">
        <f t="shared" si="1"/>
        <v>286.48734701553576</v>
      </c>
      <c r="K8" s="31">
        <f t="shared" si="2"/>
        <v>6.878447707455841</v>
      </c>
      <c r="L8" s="32">
        <f t="shared" si="3"/>
        <v>4165</v>
      </c>
      <c r="M8" s="33">
        <f t="shared" si="4"/>
        <v>4165</v>
      </c>
      <c r="N8" s="32">
        <f t="shared" si="5"/>
        <v>4165</v>
      </c>
      <c r="O8" s="32">
        <f t="shared" si="6"/>
        <v>4165</v>
      </c>
      <c r="P8" s="33">
        <f t="shared" si="7"/>
        <v>3850</v>
      </c>
      <c r="Q8" s="32">
        <f t="shared" si="8"/>
        <v>3850</v>
      </c>
      <c r="R8" s="34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s="1" customFormat="1" ht="14.25">
      <c r="A9" s="27">
        <v>3</v>
      </c>
      <c r="B9" s="35" t="s">
        <v>28</v>
      </c>
      <c r="C9" s="36"/>
      <c r="D9" s="27" t="s">
        <v>26</v>
      </c>
      <c r="E9" s="27">
        <v>1</v>
      </c>
      <c r="F9" s="29">
        <v>5000</v>
      </c>
      <c r="G9" s="29">
        <v>5720</v>
      </c>
      <c r="H9" s="29">
        <v>5500</v>
      </c>
      <c r="I9" s="30">
        <f t="shared" si="0"/>
        <v>5406.666666666667</v>
      </c>
      <c r="J9" s="31">
        <f t="shared" si="1"/>
        <v>368.96250938724563</v>
      </c>
      <c r="K9" s="31">
        <f t="shared" si="2"/>
        <v>6.8242141070390687</v>
      </c>
      <c r="L9" s="32">
        <f t="shared" si="3"/>
        <v>5406.666666666667</v>
      </c>
      <c r="M9" s="33">
        <f t="shared" si="4"/>
        <v>5406.666666666667</v>
      </c>
      <c r="N9" s="32">
        <f t="shared" si="5"/>
        <v>5406.6599999999999</v>
      </c>
      <c r="O9" s="32">
        <f t="shared" si="6"/>
        <v>5406.6599999999999</v>
      </c>
      <c r="P9" s="33">
        <f t="shared" si="7"/>
        <v>5000</v>
      </c>
      <c r="Q9" s="32">
        <f t="shared" si="8"/>
        <v>5000</v>
      </c>
      <c r="R9" s="34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="1" customFormat="1" ht="14.25">
      <c r="A10" s="27">
        <v>4</v>
      </c>
      <c r="B10" s="35" t="s">
        <v>29</v>
      </c>
      <c r="C10" s="36"/>
      <c r="D10" s="27" t="s">
        <v>26</v>
      </c>
      <c r="E10" s="27">
        <v>1</v>
      </c>
      <c r="F10" s="29">
        <v>2600</v>
      </c>
      <c r="G10" s="29">
        <v>2980</v>
      </c>
      <c r="H10" s="29">
        <v>2860</v>
      </c>
      <c r="I10" s="30">
        <f t="shared" ref="I10:I57" si="9">AVERAGE(F10:H10)</f>
        <v>2813.3333333333335</v>
      </c>
      <c r="J10" s="31">
        <f t="shared" ref="J10:J57" si="10">SQRT(((SUM((POWER(H10-I10,2)),(POWER(G10-I10,2)),(POWER(F10-I10,2)),)/(COLUMNS(F10:H10)-1))))</f>
        <v>194.25069712444619</v>
      </c>
      <c r="K10" s="31">
        <f t="shared" ref="K10:K57" si="11">J10/I10*100</f>
        <v>6.9046456323855283</v>
      </c>
      <c r="L10" s="32">
        <f t="shared" ref="L10:L57" si="12">I10*E10</f>
        <v>2813.3333333333335</v>
      </c>
      <c r="M10" s="33">
        <f t="shared" ref="M10:M57" si="13">L10/E10</f>
        <v>2813.3333333333335</v>
      </c>
      <c r="N10" s="32">
        <f t="shared" ref="N10:N57" si="14">ROUNDDOWN(M10,2)</f>
        <v>2813.3299999999999</v>
      </c>
      <c r="O10" s="32">
        <f t="shared" ref="O10:O57" si="15">N10*E10</f>
        <v>2813.3299999999999</v>
      </c>
      <c r="P10" s="33">
        <f t="shared" ref="P10:P57" si="16">F10</f>
        <v>2600</v>
      </c>
      <c r="Q10" s="32">
        <f t="shared" ref="Q10:Q57" si="17">P10*E10</f>
        <v>2600</v>
      </c>
      <c r="R10" s="34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="1" customFormat="1" ht="28.5">
      <c r="A11" s="27">
        <v>5</v>
      </c>
      <c r="B11" s="35" t="s">
        <v>30</v>
      </c>
      <c r="C11" s="36"/>
      <c r="D11" s="27" t="s">
        <v>26</v>
      </c>
      <c r="E11" s="27">
        <v>1</v>
      </c>
      <c r="F11" s="29">
        <v>10900</v>
      </c>
      <c r="G11" s="29">
        <v>12470</v>
      </c>
      <c r="H11" s="29">
        <v>11990</v>
      </c>
      <c r="I11" s="30">
        <f t="shared" si="9"/>
        <v>11786.666666666666</v>
      </c>
      <c r="J11" s="31">
        <f t="shared" si="10"/>
        <v>804.50813130342772</v>
      </c>
      <c r="K11" s="31">
        <f t="shared" si="11"/>
        <v>6.8255780370765935</v>
      </c>
      <c r="L11" s="32">
        <f t="shared" si="12"/>
        <v>11786.666666666666</v>
      </c>
      <c r="M11" s="33">
        <f t="shared" si="13"/>
        <v>11786.666666666666</v>
      </c>
      <c r="N11" s="32">
        <f t="shared" si="14"/>
        <v>11786.66</v>
      </c>
      <c r="O11" s="32">
        <f t="shared" si="15"/>
        <v>11786.66</v>
      </c>
      <c r="P11" s="33">
        <f t="shared" si="16"/>
        <v>10900</v>
      </c>
      <c r="Q11" s="32">
        <f t="shared" si="17"/>
        <v>10900</v>
      </c>
      <c r="R11" s="34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="1" customFormat="1" ht="28.5">
      <c r="A12" s="27">
        <v>6</v>
      </c>
      <c r="B12" s="35" t="s">
        <v>31</v>
      </c>
      <c r="C12" s="36"/>
      <c r="D12" s="27" t="s">
        <v>26</v>
      </c>
      <c r="E12" s="27">
        <v>1</v>
      </c>
      <c r="F12" s="29">
        <v>2600</v>
      </c>
      <c r="G12" s="29">
        <v>2980</v>
      </c>
      <c r="H12" s="29">
        <v>2860</v>
      </c>
      <c r="I12" s="30">
        <f t="shared" si="9"/>
        <v>2813.3333333333335</v>
      </c>
      <c r="J12" s="31">
        <f t="shared" si="10"/>
        <v>194.25069712444619</v>
      </c>
      <c r="K12" s="31">
        <f t="shared" si="11"/>
        <v>6.9046456323855283</v>
      </c>
      <c r="L12" s="32">
        <f t="shared" si="12"/>
        <v>2813.3333333333335</v>
      </c>
      <c r="M12" s="33">
        <f t="shared" si="13"/>
        <v>2813.3333333333335</v>
      </c>
      <c r="N12" s="32">
        <f t="shared" si="14"/>
        <v>2813.3299999999999</v>
      </c>
      <c r="O12" s="32">
        <f t="shared" si="15"/>
        <v>2813.3299999999999</v>
      </c>
      <c r="P12" s="33">
        <f t="shared" si="16"/>
        <v>2600</v>
      </c>
      <c r="Q12" s="32">
        <f t="shared" si="17"/>
        <v>2600</v>
      </c>
      <c r="R12" s="34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s="1" customFormat="1" ht="14.25">
      <c r="A13" s="27">
        <v>7</v>
      </c>
      <c r="B13" s="35" t="s">
        <v>32</v>
      </c>
      <c r="C13" s="36"/>
      <c r="D13" s="27" t="s">
        <v>26</v>
      </c>
      <c r="E13" s="27">
        <v>1</v>
      </c>
      <c r="F13" s="29">
        <v>3400</v>
      </c>
      <c r="G13" s="29">
        <v>3890</v>
      </c>
      <c r="H13" s="29">
        <v>3740</v>
      </c>
      <c r="I13" s="30">
        <f t="shared" si="9"/>
        <v>3676.6666666666665</v>
      </c>
      <c r="J13" s="31">
        <f t="shared" si="10"/>
        <v>251.06440076867398</v>
      </c>
      <c r="K13" s="31">
        <f t="shared" si="11"/>
        <v>6.8285875095740884</v>
      </c>
      <c r="L13" s="32">
        <f t="shared" si="12"/>
        <v>3676.6666666666665</v>
      </c>
      <c r="M13" s="33">
        <f t="shared" si="13"/>
        <v>3676.6666666666665</v>
      </c>
      <c r="N13" s="32">
        <f t="shared" si="14"/>
        <v>3676.6599999999999</v>
      </c>
      <c r="O13" s="32">
        <f t="shared" si="15"/>
        <v>3676.6599999999999</v>
      </c>
      <c r="P13" s="33">
        <f t="shared" si="16"/>
        <v>3400</v>
      </c>
      <c r="Q13" s="32">
        <f t="shared" si="17"/>
        <v>3400</v>
      </c>
      <c r="R13" s="34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="1" customFormat="1" ht="28.5">
      <c r="A14" s="27">
        <v>8</v>
      </c>
      <c r="B14" s="35" t="s">
        <v>33</v>
      </c>
      <c r="C14" s="36"/>
      <c r="D14" s="27" t="s">
        <v>26</v>
      </c>
      <c r="E14" s="27">
        <v>1</v>
      </c>
      <c r="F14" s="29">
        <v>2700</v>
      </c>
      <c r="G14" s="29">
        <v>3090</v>
      </c>
      <c r="H14" s="29">
        <v>2970</v>
      </c>
      <c r="I14" s="30">
        <f t="shared" si="9"/>
        <v>2920</v>
      </c>
      <c r="J14" s="31">
        <f t="shared" si="10"/>
        <v>199.74984355438178</v>
      </c>
      <c r="K14" s="31">
        <f t="shared" si="11"/>
        <v>6.8407480669308827</v>
      </c>
      <c r="L14" s="32">
        <f t="shared" si="12"/>
        <v>2920</v>
      </c>
      <c r="M14" s="33">
        <f t="shared" si="13"/>
        <v>2920</v>
      </c>
      <c r="N14" s="32">
        <f t="shared" si="14"/>
        <v>2920</v>
      </c>
      <c r="O14" s="32">
        <f t="shared" si="15"/>
        <v>2920</v>
      </c>
      <c r="P14" s="33">
        <f t="shared" si="16"/>
        <v>2700</v>
      </c>
      <c r="Q14" s="32">
        <f t="shared" si="17"/>
        <v>2700</v>
      </c>
      <c r="R14" s="34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s="1" customFormat="1" ht="14.25">
      <c r="A15" s="27">
        <v>9</v>
      </c>
      <c r="B15" s="35" t="s">
        <v>34</v>
      </c>
      <c r="C15" s="36"/>
      <c r="D15" s="27" t="s">
        <v>26</v>
      </c>
      <c r="E15" s="27">
        <v>1</v>
      </c>
      <c r="F15" s="29">
        <v>1600</v>
      </c>
      <c r="G15" s="29">
        <v>1840</v>
      </c>
      <c r="H15" s="29">
        <v>1760</v>
      </c>
      <c r="I15" s="30">
        <f t="shared" si="9"/>
        <v>1733.3333333333333</v>
      </c>
      <c r="J15" s="31">
        <f t="shared" si="10"/>
        <v>122.20201853215573</v>
      </c>
      <c r="K15" s="31">
        <f t="shared" si="11"/>
        <v>7.0501164537782159</v>
      </c>
      <c r="L15" s="32">
        <f t="shared" si="12"/>
        <v>1733.3333333333333</v>
      </c>
      <c r="M15" s="33">
        <f t="shared" si="13"/>
        <v>1733.3333333333333</v>
      </c>
      <c r="N15" s="32">
        <f t="shared" si="14"/>
        <v>1733.3299999999999</v>
      </c>
      <c r="O15" s="32">
        <f t="shared" si="15"/>
        <v>1733.3299999999999</v>
      </c>
      <c r="P15" s="33">
        <f t="shared" si="16"/>
        <v>1600</v>
      </c>
      <c r="Q15" s="32">
        <f t="shared" si="17"/>
        <v>1600</v>
      </c>
      <c r="R15" s="34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s="1" customFormat="1" ht="14.25">
      <c r="A16" s="27">
        <v>10</v>
      </c>
      <c r="B16" s="35" t="s">
        <v>35</v>
      </c>
      <c r="C16" s="36"/>
      <c r="D16" s="27" t="s">
        <v>26</v>
      </c>
      <c r="E16" s="27">
        <v>1</v>
      </c>
      <c r="F16" s="29">
        <v>1300</v>
      </c>
      <c r="G16" s="29">
        <v>1490</v>
      </c>
      <c r="H16" s="29">
        <v>1430</v>
      </c>
      <c r="I16" s="30">
        <f t="shared" si="9"/>
        <v>1406.6666666666667</v>
      </c>
      <c r="J16" s="31">
        <f t="shared" si="10"/>
        <v>97.125348562223095</v>
      </c>
      <c r="K16" s="31">
        <f t="shared" si="11"/>
        <v>6.9046456323855283</v>
      </c>
      <c r="L16" s="32">
        <f t="shared" si="12"/>
        <v>1406.6666666666667</v>
      </c>
      <c r="M16" s="33">
        <f t="shared" si="13"/>
        <v>1406.6666666666667</v>
      </c>
      <c r="N16" s="32">
        <f t="shared" si="14"/>
        <v>1406.6600000000001</v>
      </c>
      <c r="O16" s="32">
        <f t="shared" si="15"/>
        <v>1406.6600000000001</v>
      </c>
      <c r="P16" s="33">
        <f t="shared" si="16"/>
        <v>1300</v>
      </c>
      <c r="Q16" s="32">
        <f t="shared" si="17"/>
        <v>1300</v>
      </c>
      <c r="R16" s="34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s="1" customFormat="1" ht="14.25">
      <c r="A17" s="27">
        <v>11</v>
      </c>
      <c r="B17" s="35" t="s">
        <v>36</v>
      </c>
      <c r="C17" s="36"/>
      <c r="D17" s="27" t="s">
        <v>26</v>
      </c>
      <c r="E17" s="27">
        <v>1</v>
      </c>
      <c r="F17" s="29">
        <v>2700</v>
      </c>
      <c r="G17" s="29">
        <v>3090</v>
      </c>
      <c r="H17" s="29">
        <v>2970</v>
      </c>
      <c r="I17" s="30">
        <f t="shared" si="9"/>
        <v>2920</v>
      </c>
      <c r="J17" s="31">
        <f t="shared" si="10"/>
        <v>199.74984355438178</v>
      </c>
      <c r="K17" s="31">
        <f t="shared" si="11"/>
        <v>6.8407480669308827</v>
      </c>
      <c r="L17" s="32">
        <f t="shared" si="12"/>
        <v>2920</v>
      </c>
      <c r="M17" s="33">
        <f t="shared" si="13"/>
        <v>2920</v>
      </c>
      <c r="N17" s="32">
        <f t="shared" si="14"/>
        <v>2920</v>
      </c>
      <c r="O17" s="32">
        <f t="shared" si="15"/>
        <v>2920</v>
      </c>
      <c r="P17" s="33">
        <f t="shared" si="16"/>
        <v>2700</v>
      </c>
      <c r="Q17" s="32">
        <f t="shared" si="17"/>
        <v>2700</v>
      </c>
      <c r="R17" s="34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s="1" customFormat="1" ht="14.25">
      <c r="A18" s="27">
        <v>12</v>
      </c>
      <c r="B18" s="35" t="s">
        <v>37</v>
      </c>
      <c r="C18" s="36"/>
      <c r="D18" s="27" t="s">
        <v>26</v>
      </c>
      <c r="E18" s="27">
        <v>1</v>
      </c>
      <c r="F18" s="29">
        <v>2700</v>
      </c>
      <c r="G18" s="29">
        <v>3090</v>
      </c>
      <c r="H18" s="29">
        <v>2970</v>
      </c>
      <c r="I18" s="30">
        <f t="shared" si="9"/>
        <v>2920</v>
      </c>
      <c r="J18" s="31">
        <f t="shared" si="10"/>
        <v>199.74984355438178</v>
      </c>
      <c r="K18" s="31">
        <f t="shared" si="11"/>
        <v>6.8407480669308827</v>
      </c>
      <c r="L18" s="32">
        <f t="shared" si="12"/>
        <v>2920</v>
      </c>
      <c r="M18" s="33">
        <f t="shared" si="13"/>
        <v>2920</v>
      </c>
      <c r="N18" s="32">
        <f t="shared" si="14"/>
        <v>2920</v>
      </c>
      <c r="O18" s="32">
        <f t="shared" si="15"/>
        <v>2920</v>
      </c>
      <c r="P18" s="33">
        <f t="shared" si="16"/>
        <v>2700</v>
      </c>
      <c r="Q18" s="32">
        <f t="shared" si="17"/>
        <v>2700</v>
      </c>
      <c r="R18" s="34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s="1" customFormat="1" ht="14.25">
      <c r="A19" s="27">
        <v>13</v>
      </c>
      <c r="B19" s="35" t="s">
        <v>38</v>
      </c>
      <c r="C19" s="36"/>
      <c r="D19" s="27" t="s">
        <v>26</v>
      </c>
      <c r="E19" s="27">
        <v>1</v>
      </c>
      <c r="F19" s="29">
        <v>2700</v>
      </c>
      <c r="G19" s="29">
        <v>3090</v>
      </c>
      <c r="H19" s="29">
        <v>2970</v>
      </c>
      <c r="I19" s="30">
        <f t="shared" si="9"/>
        <v>2920</v>
      </c>
      <c r="J19" s="31">
        <f t="shared" si="10"/>
        <v>199.74984355438178</v>
      </c>
      <c r="K19" s="31">
        <f t="shared" si="11"/>
        <v>6.8407480669308827</v>
      </c>
      <c r="L19" s="32">
        <f t="shared" si="12"/>
        <v>2920</v>
      </c>
      <c r="M19" s="33">
        <f t="shared" si="13"/>
        <v>2920</v>
      </c>
      <c r="N19" s="32">
        <f t="shared" si="14"/>
        <v>2920</v>
      </c>
      <c r="O19" s="32">
        <f t="shared" si="15"/>
        <v>2920</v>
      </c>
      <c r="P19" s="33">
        <f t="shared" si="16"/>
        <v>2700</v>
      </c>
      <c r="Q19" s="32">
        <f t="shared" si="17"/>
        <v>2700</v>
      </c>
      <c r="R19" s="34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s="1" customFormat="1" ht="14.25">
      <c r="A20" s="27">
        <v>14</v>
      </c>
      <c r="B20" s="35" t="s">
        <v>39</v>
      </c>
      <c r="C20" s="36"/>
      <c r="D20" s="27" t="s">
        <v>26</v>
      </c>
      <c r="E20" s="27">
        <v>1</v>
      </c>
      <c r="F20" s="29">
        <v>1650</v>
      </c>
      <c r="G20" s="29">
        <v>1890</v>
      </c>
      <c r="H20" s="29">
        <v>1815</v>
      </c>
      <c r="I20" s="30">
        <f t="shared" si="9"/>
        <v>1785</v>
      </c>
      <c r="J20" s="31">
        <f t="shared" si="10"/>
        <v>122.78029157808675</v>
      </c>
      <c r="K20" s="31">
        <f t="shared" si="11"/>
        <v>6.8784477074558401</v>
      </c>
      <c r="L20" s="32">
        <f t="shared" si="12"/>
        <v>1785</v>
      </c>
      <c r="M20" s="33">
        <f t="shared" si="13"/>
        <v>1785</v>
      </c>
      <c r="N20" s="32">
        <f t="shared" si="14"/>
        <v>1785</v>
      </c>
      <c r="O20" s="32">
        <f t="shared" si="15"/>
        <v>1785</v>
      </c>
      <c r="P20" s="33">
        <f t="shared" si="16"/>
        <v>1650</v>
      </c>
      <c r="Q20" s="32">
        <f t="shared" si="17"/>
        <v>1650</v>
      </c>
      <c r="R20" s="34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s="1" customFormat="1" ht="28.5">
      <c r="A21" s="27">
        <v>15</v>
      </c>
      <c r="B21" s="35" t="s">
        <v>40</v>
      </c>
      <c r="C21" s="36"/>
      <c r="D21" s="27" t="s">
        <v>26</v>
      </c>
      <c r="E21" s="27">
        <v>1</v>
      </c>
      <c r="F21" s="29">
        <v>1650</v>
      </c>
      <c r="G21" s="29">
        <v>1890</v>
      </c>
      <c r="H21" s="29">
        <v>1815</v>
      </c>
      <c r="I21" s="30">
        <f t="shared" si="9"/>
        <v>1785</v>
      </c>
      <c r="J21" s="31">
        <f t="shared" si="10"/>
        <v>122.78029157808675</v>
      </c>
      <c r="K21" s="31">
        <f t="shared" si="11"/>
        <v>6.8784477074558401</v>
      </c>
      <c r="L21" s="32">
        <f t="shared" si="12"/>
        <v>1785</v>
      </c>
      <c r="M21" s="33">
        <f t="shared" si="13"/>
        <v>1785</v>
      </c>
      <c r="N21" s="32">
        <f t="shared" si="14"/>
        <v>1785</v>
      </c>
      <c r="O21" s="32">
        <f t="shared" si="15"/>
        <v>1785</v>
      </c>
      <c r="P21" s="33">
        <f t="shared" si="16"/>
        <v>1650</v>
      </c>
      <c r="Q21" s="32">
        <f t="shared" si="17"/>
        <v>1650</v>
      </c>
      <c r="R21" s="34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s="1" customFormat="1" ht="28.5">
      <c r="A22" s="27">
        <v>16</v>
      </c>
      <c r="B22" s="35" t="s">
        <v>41</v>
      </c>
      <c r="C22" s="36"/>
      <c r="D22" s="27" t="s">
        <v>26</v>
      </c>
      <c r="E22" s="27">
        <v>1</v>
      </c>
      <c r="F22" s="29">
        <v>1000</v>
      </c>
      <c r="G22" s="29">
        <v>1150</v>
      </c>
      <c r="H22" s="29">
        <v>1100</v>
      </c>
      <c r="I22" s="30">
        <f t="shared" si="9"/>
        <v>1083.3333333333333</v>
      </c>
      <c r="J22" s="31">
        <f t="shared" si="10"/>
        <v>76.376261582597337</v>
      </c>
      <c r="K22" s="31">
        <f t="shared" si="11"/>
        <v>7.0501164537782159</v>
      </c>
      <c r="L22" s="32">
        <f t="shared" si="12"/>
        <v>1083.3333333333333</v>
      </c>
      <c r="M22" s="33">
        <f t="shared" si="13"/>
        <v>1083.3333333333333</v>
      </c>
      <c r="N22" s="32">
        <f t="shared" si="14"/>
        <v>1083.3299999999999</v>
      </c>
      <c r="O22" s="32">
        <f t="shared" si="15"/>
        <v>1083.3299999999999</v>
      </c>
      <c r="P22" s="33">
        <f t="shared" si="16"/>
        <v>1000</v>
      </c>
      <c r="Q22" s="32">
        <f t="shared" si="17"/>
        <v>1000</v>
      </c>
      <c r="R22" s="34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s="1" customFormat="1" ht="14.25">
      <c r="A23" s="27">
        <v>17</v>
      </c>
      <c r="B23" s="35" t="s">
        <v>42</v>
      </c>
      <c r="C23" s="36"/>
      <c r="D23" s="27" t="s">
        <v>26</v>
      </c>
      <c r="E23" s="27">
        <v>1</v>
      </c>
      <c r="F23" s="29">
        <v>1850</v>
      </c>
      <c r="G23" s="29">
        <v>2120</v>
      </c>
      <c r="H23" s="29">
        <v>2035</v>
      </c>
      <c r="I23" s="30">
        <f t="shared" si="9"/>
        <v>2001.6666666666667</v>
      </c>
      <c r="J23" s="31">
        <f t="shared" si="10"/>
        <v>138.05192259919212</v>
      </c>
      <c r="K23" s="31">
        <f t="shared" si="11"/>
        <v>6.8968487559962748</v>
      </c>
      <c r="L23" s="32">
        <f t="shared" si="12"/>
        <v>2001.6666666666667</v>
      </c>
      <c r="M23" s="33">
        <f t="shared" si="13"/>
        <v>2001.6666666666667</v>
      </c>
      <c r="N23" s="32">
        <f t="shared" si="14"/>
        <v>2001.6600000000001</v>
      </c>
      <c r="O23" s="32">
        <f t="shared" si="15"/>
        <v>2001.6600000000001</v>
      </c>
      <c r="P23" s="33">
        <f t="shared" si="16"/>
        <v>1850</v>
      </c>
      <c r="Q23" s="32">
        <f t="shared" si="17"/>
        <v>1850</v>
      </c>
      <c r="R23" s="34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s="1" customFormat="1" ht="14.25">
      <c r="A24" s="27">
        <v>18</v>
      </c>
      <c r="B24" s="35" t="s">
        <v>43</v>
      </c>
      <c r="C24" s="36"/>
      <c r="D24" s="27" t="s">
        <v>26</v>
      </c>
      <c r="E24" s="27">
        <v>1</v>
      </c>
      <c r="F24" s="29">
        <v>1100</v>
      </c>
      <c r="G24" s="29">
        <v>1260</v>
      </c>
      <c r="H24" s="29">
        <v>1210</v>
      </c>
      <c r="I24" s="30">
        <f t="shared" si="9"/>
        <v>1190</v>
      </c>
      <c r="J24" s="31">
        <f t="shared" si="10"/>
        <v>81.853527718724493</v>
      </c>
      <c r="K24" s="31">
        <f t="shared" si="11"/>
        <v>6.8784477074558401</v>
      </c>
      <c r="L24" s="32">
        <f t="shared" si="12"/>
        <v>1190</v>
      </c>
      <c r="M24" s="33">
        <f t="shared" si="13"/>
        <v>1190</v>
      </c>
      <c r="N24" s="32">
        <f t="shared" si="14"/>
        <v>1190</v>
      </c>
      <c r="O24" s="32">
        <f t="shared" si="15"/>
        <v>1190</v>
      </c>
      <c r="P24" s="33">
        <f t="shared" si="16"/>
        <v>1100</v>
      </c>
      <c r="Q24" s="32">
        <f t="shared" si="17"/>
        <v>1100</v>
      </c>
      <c r="R24" s="34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="1" customFormat="1" ht="28.5">
      <c r="A25" s="27">
        <v>19</v>
      </c>
      <c r="B25" s="35" t="s">
        <v>44</v>
      </c>
      <c r="C25" s="36"/>
      <c r="D25" s="27" t="s">
        <v>26</v>
      </c>
      <c r="E25" s="27">
        <v>1</v>
      </c>
      <c r="F25" s="29">
        <v>3800</v>
      </c>
      <c r="G25" s="29">
        <v>4350</v>
      </c>
      <c r="H25" s="29">
        <v>4180</v>
      </c>
      <c r="I25" s="30">
        <f t="shared" si="9"/>
        <v>4110</v>
      </c>
      <c r="J25" s="31">
        <f t="shared" si="10"/>
        <v>281.60255680657446</v>
      </c>
      <c r="K25" s="31">
        <f t="shared" si="11"/>
        <v>6.8516437179215197</v>
      </c>
      <c r="L25" s="32">
        <f t="shared" si="12"/>
        <v>4110</v>
      </c>
      <c r="M25" s="33">
        <f t="shared" si="13"/>
        <v>4110</v>
      </c>
      <c r="N25" s="32">
        <f t="shared" si="14"/>
        <v>4110</v>
      </c>
      <c r="O25" s="32">
        <f t="shared" si="15"/>
        <v>4110</v>
      </c>
      <c r="P25" s="33">
        <f t="shared" si="16"/>
        <v>3800</v>
      </c>
      <c r="Q25" s="32">
        <f t="shared" si="17"/>
        <v>3800</v>
      </c>
      <c r="R25" s="34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="1" customFormat="1" ht="28.5">
      <c r="A26" s="27">
        <v>20</v>
      </c>
      <c r="B26" s="35" t="s">
        <v>45</v>
      </c>
      <c r="C26" s="36"/>
      <c r="D26" s="27" t="s">
        <v>26</v>
      </c>
      <c r="E26" s="27">
        <v>1</v>
      </c>
      <c r="F26" s="29">
        <v>2750</v>
      </c>
      <c r="G26" s="29">
        <v>3150</v>
      </c>
      <c r="H26" s="29">
        <v>3025</v>
      </c>
      <c r="I26" s="30">
        <f t="shared" si="9"/>
        <v>2975</v>
      </c>
      <c r="J26" s="31">
        <f t="shared" si="10"/>
        <v>204.63381929681125</v>
      </c>
      <c r="K26" s="31">
        <f t="shared" si="11"/>
        <v>6.8784477074558401</v>
      </c>
      <c r="L26" s="32">
        <f t="shared" si="12"/>
        <v>2975</v>
      </c>
      <c r="M26" s="33">
        <f t="shared" si="13"/>
        <v>2975</v>
      </c>
      <c r="N26" s="32">
        <f t="shared" si="14"/>
        <v>2975</v>
      </c>
      <c r="O26" s="32">
        <f t="shared" si="15"/>
        <v>2975</v>
      </c>
      <c r="P26" s="33">
        <f t="shared" si="16"/>
        <v>2750</v>
      </c>
      <c r="Q26" s="32">
        <f t="shared" si="17"/>
        <v>2750</v>
      </c>
      <c r="R26" s="34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="1" customFormat="1" ht="14.25">
      <c r="A27" s="27">
        <v>21</v>
      </c>
      <c r="B27" s="35" t="s">
        <v>46</v>
      </c>
      <c r="C27" s="36"/>
      <c r="D27" s="27" t="s">
        <v>26</v>
      </c>
      <c r="E27" s="27">
        <v>1</v>
      </c>
      <c r="F27" s="29">
        <v>1300</v>
      </c>
      <c r="G27" s="29">
        <v>1490</v>
      </c>
      <c r="H27" s="29">
        <v>1430</v>
      </c>
      <c r="I27" s="30">
        <f t="shared" si="9"/>
        <v>1406.6666666666667</v>
      </c>
      <c r="J27" s="31">
        <f t="shared" si="10"/>
        <v>97.125348562223095</v>
      </c>
      <c r="K27" s="31">
        <f t="shared" si="11"/>
        <v>6.9046456323855283</v>
      </c>
      <c r="L27" s="32">
        <f t="shared" si="12"/>
        <v>1406.6666666666667</v>
      </c>
      <c r="M27" s="33">
        <f t="shared" si="13"/>
        <v>1406.6666666666667</v>
      </c>
      <c r="N27" s="32">
        <f t="shared" si="14"/>
        <v>1406.6600000000001</v>
      </c>
      <c r="O27" s="32">
        <f t="shared" si="15"/>
        <v>1406.6600000000001</v>
      </c>
      <c r="P27" s="33">
        <f t="shared" si="16"/>
        <v>1300</v>
      </c>
      <c r="Q27" s="32">
        <f t="shared" si="17"/>
        <v>1300</v>
      </c>
      <c r="R27" s="34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="1" customFormat="1" ht="14.25">
      <c r="A28" s="27">
        <v>22</v>
      </c>
      <c r="B28" s="35" t="s">
        <v>47</v>
      </c>
      <c r="C28" s="36"/>
      <c r="D28" s="27" t="s">
        <v>26</v>
      </c>
      <c r="E28" s="27">
        <v>1</v>
      </c>
      <c r="F28" s="29">
        <v>4900</v>
      </c>
      <c r="G28" s="29">
        <v>5610</v>
      </c>
      <c r="H28" s="29">
        <v>5390</v>
      </c>
      <c r="I28" s="30">
        <f t="shared" si="9"/>
        <v>5300</v>
      </c>
      <c r="J28" s="31">
        <f t="shared" si="10"/>
        <v>363.45563690772497</v>
      </c>
      <c r="K28" s="31">
        <f t="shared" si="11"/>
        <v>6.8576535265608491</v>
      </c>
      <c r="L28" s="32">
        <f t="shared" si="12"/>
        <v>5300</v>
      </c>
      <c r="M28" s="33">
        <f t="shared" si="13"/>
        <v>5300</v>
      </c>
      <c r="N28" s="32">
        <f t="shared" si="14"/>
        <v>5300</v>
      </c>
      <c r="O28" s="32">
        <f t="shared" si="15"/>
        <v>5300</v>
      </c>
      <c r="P28" s="33">
        <f t="shared" si="16"/>
        <v>4900</v>
      </c>
      <c r="Q28" s="32">
        <f t="shared" si="17"/>
        <v>4900</v>
      </c>
      <c r="R28" s="34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="1" customFormat="1" ht="14.25">
      <c r="A29" s="27">
        <v>23</v>
      </c>
      <c r="B29" s="35" t="s">
        <v>48</v>
      </c>
      <c r="C29" s="36"/>
      <c r="D29" s="27" t="s">
        <v>26</v>
      </c>
      <c r="E29" s="27">
        <v>1</v>
      </c>
      <c r="F29" s="29">
        <v>4900</v>
      </c>
      <c r="G29" s="29">
        <v>5610</v>
      </c>
      <c r="H29" s="29">
        <v>5390</v>
      </c>
      <c r="I29" s="30">
        <f t="shared" si="9"/>
        <v>5300</v>
      </c>
      <c r="J29" s="31">
        <f t="shared" si="10"/>
        <v>363.45563690772497</v>
      </c>
      <c r="K29" s="31">
        <f t="shared" si="11"/>
        <v>6.8576535265608491</v>
      </c>
      <c r="L29" s="32">
        <f t="shared" si="12"/>
        <v>5300</v>
      </c>
      <c r="M29" s="33">
        <f t="shared" si="13"/>
        <v>5300</v>
      </c>
      <c r="N29" s="32">
        <f t="shared" si="14"/>
        <v>5300</v>
      </c>
      <c r="O29" s="32">
        <f t="shared" si="15"/>
        <v>5300</v>
      </c>
      <c r="P29" s="33">
        <f t="shared" si="16"/>
        <v>4900</v>
      </c>
      <c r="Q29" s="32">
        <f t="shared" si="17"/>
        <v>4900</v>
      </c>
      <c r="R29" s="34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="1" customFormat="1" ht="14.25">
      <c r="A30" s="27">
        <v>24</v>
      </c>
      <c r="B30" s="35" t="s">
        <v>49</v>
      </c>
      <c r="C30" s="36"/>
      <c r="D30" s="27" t="s">
        <v>26</v>
      </c>
      <c r="E30" s="27">
        <v>1</v>
      </c>
      <c r="F30" s="29">
        <v>1600</v>
      </c>
      <c r="G30" s="29">
        <v>1840</v>
      </c>
      <c r="H30" s="29">
        <v>1760</v>
      </c>
      <c r="I30" s="30">
        <f t="shared" si="9"/>
        <v>1733.3333333333333</v>
      </c>
      <c r="J30" s="31">
        <f t="shared" si="10"/>
        <v>122.20201853215573</v>
      </c>
      <c r="K30" s="31">
        <f t="shared" si="11"/>
        <v>7.0501164537782159</v>
      </c>
      <c r="L30" s="32">
        <f t="shared" si="12"/>
        <v>1733.3333333333333</v>
      </c>
      <c r="M30" s="33">
        <f t="shared" si="13"/>
        <v>1733.3333333333333</v>
      </c>
      <c r="N30" s="32">
        <f t="shared" si="14"/>
        <v>1733.3299999999999</v>
      </c>
      <c r="O30" s="32">
        <f t="shared" si="15"/>
        <v>1733.3299999999999</v>
      </c>
      <c r="P30" s="33">
        <f t="shared" si="16"/>
        <v>1600</v>
      </c>
      <c r="Q30" s="32">
        <f t="shared" si="17"/>
        <v>1600</v>
      </c>
      <c r="R30" s="34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s="1" customFormat="1" ht="14.25">
      <c r="A31" s="27">
        <v>25</v>
      </c>
      <c r="B31" s="35" t="s">
        <v>50</v>
      </c>
      <c r="C31" s="36"/>
      <c r="D31" s="27" t="s">
        <v>26</v>
      </c>
      <c r="E31" s="27">
        <v>1</v>
      </c>
      <c r="F31" s="29">
        <v>350</v>
      </c>
      <c r="G31" s="29">
        <v>410</v>
      </c>
      <c r="H31" s="29">
        <v>385</v>
      </c>
      <c r="I31" s="30">
        <f t="shared" si="9"/>
        <v>381.66666666666669</v>
      </c>
      <c r="J31" s="31">
        <f t="shared" si="10"/>
        <v>30.138568866708539</v>
      </c>
      <c r="K31" s="31">
        <f t="shared" si="11"/>
        <v>7.896568262019704</v>
      </c>
      <c r="L31" s="32">
        <f t="shared" si="12"/>
        <v>381.66666666666669</v>
      </c>
      <c r="M31" s="33">
        <f t="shared" si="13"/>
        <v>381.66666666666669</v>
      </c>
      <c r="N31" s="32">
        <f t="shared" si="14"/>
        <v>381.66000000000003</v>
      </c>
      <c r="O31" s="32">
        <f t="shared" si="15"/>
        <v>381.66000000000003</v>
      </c>
      <c r="P31" s="33">
        <f t="shared" si="16"/>
        <v>350</v>
      </c>
      <c r="Q31" s="32">
        <f t="shared" si="17"/>
        <v>350</v>
      </c>
      <c r="R31" s="34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s="1" customFormat="1" ht="14.25">
      <c r="A32" s="27">
        <v>26</v>
      </c>
      <c r="B32" s="35" t="s">
        <v>51</v>
      </c>
      <c r="C32" s="36"/>
      <c r="D32" s="27" t="s">
        <v>26</v>
      </c>
      <c r="E32" s="27">
        <v>1</v>
      </c>
      <c r="F32" s="29">
        <v>350</v>
      </c>
      <c r="G32" s="29">
        <v>410</v>
      </c>
      <c r="H32" s="29">
        <v>385</v>
      </c>
      <c r="I32" s="30">
        <f t="shared" si="9"/>
        <v>381.66666666666669</v>
      </c>
      <c r="J32" s="31">
        <f t="shared" si="10"/>
        <v>30.138568866708539</v>
      </c>
      <c r="K32" s="31">
        <f t="shared" si="11"/>
        <v>7.896568262019704</v>
      </c>
      <c r="L32" s="32">
        <f t="shared" si="12"/>
        <v>381.66666666666669</v>
      </c>
      <c r="M32" s="33">
        <f t="shared" si="13"/>
        <v>381.66666666666669</v>
      </c>
      <c r="N32" s="32">
        <f t="shared" si="14"/>
        <v>381.66000000000003</v>
      </c>
      <c r="O32" s="32">
        <f t="shared" si="15"/>
        <v>381.66000000000003</v>
      </c>
      <c r="P32" s="33">
        <f t="shared" si="16"/>
        <v>350</v>
      </c>
      <c r="Q32" s="32">
        <f t="shared" si="17"/>
        <v>350</v>
      </c>
      <c r="R32" s="34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s="1" customFormat="1" ht="14.25">
      <c r="A33" s="27">
        <v>27</v>
      </c>
      <c r="B33" s="35" t="s">
        <v>52</v>
      </c>
      <c r="C33" s="36"/>
      <c r="D33" s="27" t="s">
        <v>26</v>
      </c>
      <c r="E33" s="27">
        <v>1</v>
      </c>
      <c r="F33" s="29">
        <v>350</v>
      </c>
      <c r="G33" s="29">
        <v>410</v>
      </c>
      <c r="H33" s="29">
        <v>385</v>
      </c>
      <c r="I33" s="30">
        <f t="shared" si="9"/>
        <v>381.66666666666669</v>
      </c>
      <c r="J33" s="31">
        <f t="shared" si="10"/>
        <v>30.138568866708539</v>
      </c>
      <c r="K33" s="31">
        <f t="shared" si="11"/>
        <v>7.896568262019704</v>
      </c>
      <c r="L33" s="32">
        <f t="shared" si="12"/>
        <v>381.66666666666669</v>
      </c>
      <c r="M33" s="33">
        <f t="shared" si="13"/>
        <v>381.66666666666669</v>
      </c>
      <c r="N33" s="32">
        <f t="shared" si="14"/>
        <v>381.66000000000003</v>
      </c>
      <c r="O33" s="32">
        <f t="shared" si="15"/>
        <v>381.66000000000003</v>
      </c>
      <c r="P33" s="33">
        <f t="shared" si="16"/>
        <v>350</v>
      </c>
      <c r="Q33" s="32">
        <f t="shared" si="17"/>
        <v>350</v>
      </c>
      <c r="R33" s="34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s="1" customFormat="1" ht="28.5">
      <c r="A34" s="27">
        <v>28</v>
      </c>
      <c r="B34" s="35" t="s">
        <v>53</v>
      </c>
      <c r="C34" s="36"/>
      <c r="D34" s="27" t="s">
        <v>26</v>
      </c>
      <c r="E34" s="27">
        <v>1</v>
      </c>
      <c r="F34" s="29">
        <v>7100</v>
      </c>
      <c r="G34" s="29">
        <v>8130</v>
      </c>
      <c r="H34" s="29">
        <v>7810</v>
      </c>
      <c r="I34" s="30">
        <f t="shared" si="9"/>
        <v>7680</v>
      </c>
      <c r="J34" s="31">
        <f t="shared" si="10"/>
        <v>527.16221412388802</v>
      </c>
      <c r="K34" s="31">
        <f t="shared" si="11"/>
        <v>6.8640913297381259</v>
      </c>
      <c r="L34" s="32">
        <f t="shared" si="12"/>
        <v>7680</v>
      </c>
      <c r="M34" s="33">
        <f t="shared" si="13"/>
        <v>7680</v>
      </c>
      <c r="N34" s="32">
        <f t="shared" si="14"/>
        <v>7680</v>
      </c>
      <c r="O34" s="32">
        <f t="shared" si="15"/>
        <v>7680</v>
      </c>
      <c r="P34" s="33">
        <f t="shared" si="16"/>
        <v>7100</v>
      </c>
      <c r="Q34" s="32">
        <f t="shared" si="17"/>
        <v>7100</v>
      </c>
      <c r="R34" s="34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s="1" customFormat="1" ht="28.5">
      <c r="A35" s="27">
        <v>29</v>
      </c>
      <c r="B35" s="35" t="s">
        <v>54</v>
      </c>
      <c r="C35" s="36"/>
      <c r="D35" s="27" t="s">
        <v>26</v>
      </c>
      <c r="E35" s="27">
        <v>1</v>
      </c>
      <c r="F35" s="29">
        <v>7200</v>
      </c>
      <c r="G35" s="29">
        <v>8240</v>
      </c>
      <c r="H35" s="29">
        <v>7920</v>
      </c>
      <c r="I35" s="30">
        <f t="shared" si="9"/>
        <v>7786.666666666667</v>
      </c>
      <c r="J35" s="31">
        <f t="shared" si="10"/>
        <v>532.66624947835146</v>
      </c>
      <c r="K35" s="31">
        <f t="shared" si="11"/>
        <v>6.8407480669308836</v>
      </c>
      <c r="L35" s="32">
        <f t="shared" si="12"/>
        <v>7786.666666666667</v>
      </c>
      <c r="M35" s="33">
        <f t="shared" si="13"/>
        <v>7786.666666666667</v>
      </c>
      <c r="N35" s="32">
        <f t="shared" si="14"/>
        <v>7786.6599999999999</v>
      </c>
      <c r="O35" s="32">
        <f t="shared" si="15"/>
        <v>7786.6599999999999</v>
      </c>
      <c r="P35" s="33">
        <f t="shared" si="16"/>
        <v>7200</v>
      </c>
      <c r="Q35" s="32">
        <f t="shared" si="17"/>
        <v>7200</v>
      </c>
      <c r="R35" s="34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s="1" customFormat="1" ht="32.25" customHeight="1">
      <c r="A36" s="27">
        <v>30</v>
      </c>
      <c r="B36" s="35" t="s">
        <v>55</v>
      </c>
      <c r="C36" s="36"/>
      <c r="D36" s="27" t="s">
        <v>26</v>
      </c>
      <c r="E36" s="27">
        <v>1</v>
      </c>
      <c r="F36" s="29">
        <v>6900</v>
      </c>
      <c r="G36" s="29">
        <v>7900</v>
      </c>
      <c r="H36" s="29">
        <v>7590</v>
      </c>
      <c r="I36" s="30">
        <f t="shared" si="9"/>
        <v>7463.333333333333</v>
      </c>
      <c r="J36" s="31">
        <f t="shared" si="10"/>
        <v>511.89191567491406</v>
      </c>
      <c r="K36" s="31">
        <f t="shared" si="11"/>
        <v>6.8587572444159983</v>
      </c>
      <c r="L36" s="32">
        <f t="shared" si="12"/>
        <v>7463.333333333333</v>
      </c>
      <c r="M36" s="33">
        <f t="shared" si="13"/>
        <v>7463.333333333333</v>
      </c>
      <c r="N36" s="32">
        <f t="shared" si="14"/>
        <v>7463.3299999999999</v>
      </c>
      <c r="O36" s="32">
        <f t="shared" si="15"/>
        <v>7463.3299999999999</v>
      </c>
      <c r="P36" s="33">
        <f t="shared" si="16"/>
        <v>6900</v>
      </c>
      <c r="Q36" s="32">
        <f t="shared" si="17"/>
        <v>6900</v>
      </c>
      <c r="R36" s="34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s="1" customFormat="1" ht="28.5">
      <c r="A37" s="27">
        <v>31</v>
      </c>
      <c r="B37" s="35" t="s">
        <v>56</v>
      </c>
      <c r="C37" s="36"/>
      <c r="D37" s="27" t="s">
        <v>26</v>
      </c>
      <c r="E37" s="27">
        <v>1</v>
      </c>
      <c r="F37" s="29">
        <v>3300</v>
      </c>
      <c r="G37" s="29">
        <v>3780</v>
      </c>
      <c r="H37" s="29">
        <v>3630</v>
      </c>
      <c r="I37" s="30">
        <f t="shared" si="9"/>
        <v>3570</v>
      </c>
      <c r="J37" s="31">
        <f t="shared" si="10"/>
        <v>245.56058315617349</v>
      </c>
      <c r="K37" s="31">
        <f t="shared" si="11"/>
        <v>6.8784477074558401</v>
      </c>
      <c r="L37" s="32">
        <f t="shared" si="12"/>
        <v>3570</v>
      </c>
      <c r="M37" s="33">
        <f t="shared" si="13"/>
        <v>3570</v>
      </c>
      <c r="N37" s="32">
        <f t="shared" si="14"/>
        <v>3570</v>
      </c>
      <c r="O37" s="32">
        <f t="shared" si="15"/>
        <v>3570</v>
      </c>
      <c r="P37" s="33">
        <f t="shared" si="16"/>
        <v>3300</v>
      </c>
      <c r="Q37" s="32">
        <f t="shared" si="17"/>
        <v>3300</v>
      </c>
      <c r="R37" s="34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s="1" customFormat="1" ht="14.25">
      <c r="A38" s="27">
        <v>32</v>
      </c>
      <c r="B38" s="35" t="s">
        <v>57</v>
      </c>
      <c r="C38" s="36"/>
      <c r="D38" s="27" t="s">
        <v>26</v>
      </c>
      <c r="E38" s="27">
        <v>1</v>
      </c>
      <c r="F38" s="29">
        <v>1650</v>
      </c>
      <c r="G38" s="29">
        <v>1890</v>
      </c>
      <c r="H38" s="29">
        <v>1815</v>
      </c>
      <c r="I38" s="30">
        <f t="shared" si="9"/>
        <v>1785</v>
      </c>
      <c r="J38" s="31">
        <f t="shared" si="10"/>
        <v>122.78029157808675</v>
      </c>
      <c r="K38" s="31">
        <f t="shared" si="11"/>
        <v>6.8784477074558401</v>
      </c>
      <c r="L38" s="32">
        <f t="shared" si="12"/>
        <v>1785</v>
      </c>
      <c r="M38" s="33">
        <f t="shared" si="13"/>
        <v>1785</v>
      </c>
      <c r="N38" s="32">
        <f t="shared" si="14"/>
        <v>1785</v>
      </c>
      <c r="O38" s="32">
        <f t="shared" si="15"/>
        <v>1785</v>
      </c>
      <c r="P38" s="33">
        <f t="shared" si="16"/>
        <v>1650</v>
      </c>
      <c r="Q38" s="32">
        <f t="shared" si="17"/>
        <v>1650</v>
      </c>
      <c r="R38" s="34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s="1" customFormat="1" ht="20.25" customHeight="1">
      <c r="A39" s="27">
        <v>33</v>
      </c>
      <c r="B39" s="35" t="s">
        <v>58</v>
      </c>
      <c r="C39" s="36"/>
      <c r="D39" s="27" t="s">
        <v>26</v>
      </c>
      <c r="E39" s="27">
        <v>1</v>
      </c>
      <c r="F39" s="29">
        <v>21600</v>
      </c>
      <c r="G39" s="29">
        <v>24720</v>
      </c>
      <c r="H39" s="29">
        <v>23760</v>
      </c>
      <c r="I39" s="30">
        <f t="shared" si="9"/>
        <v>23360</v>
      </c>
      <c r="J39" s="31">
        <f t="shared" si="10"/>
        <v>1597.9987484350543</v>
      </c>
      <c r="K39" s="31">
        <f t="shared" si="11"/>
        <v>6.8407480669308827</v>
      </c>
      <c r="L39" s="32">
        <f t="shared" si="12"/>
        <v>23360</v>
      </c>
      <c r="M39" s="33">
        <f t="shared" si="13"/>
        <v>23360</v>
      </c>
      <c r="N39" s="32">
        <f t="shared" si="14"/>
        <v>23360</v>
      </c>
      <c r="O39" s="32">
        <f t="shared" si="15"/>
        <v>23360</v>
      </c>
      <c r="P39" s="33">
        <f t="shared" si="16"/>
        <v>21600</v>
      </c>
      <c r="Q39" s="32">
        <f t="shared" si="17"/>
        <v>21600</v>
      </c>
      <c r="R39" s="34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s="1" customFormat="1" ht="28.5">
      <c r="A40" s="27">
        <v>34</v>
      </c>
      <c r="B40" s="35" t="s">
        <v>59</v>
      </c>
      <c r="C40" s="36"/>
      <c r="D40" s="27" t="s">
        <v>26</v>
      </c>
      <c r="E40" s="27">
        <v>1</v>
      </c>
      <c r="F40" s="29">
        <v>12500</v>
      </c>
      <c r="G40" s="29">
        <v>14300</v>
      </c>
      <c r="H40" s="29">
        <v>13750</v>
      </c>
      <c r="I40" s="30">
        <f t="shared" si="9"/>
        <v>13516.666666666666</v>
      </c>
      <c r="J40" s="31">
        <f t="shared" si="10"/>
        <v>922.40627346811402</v>
      </c>
      <c r="K40" s="31">
        <f t="shared" si="11"/>
        <v>6.8242141070390687</v>
      </c>
      <c r="L40" s="32">
        <f t="shared" si="12"/>
        <v>13516.666666666666</v>
      </c>
      <c r="M40" s="33">
        <f t="shared" si="13"/>
        <v>13516.666666666666</v>
      </c>
      <c r="N40" s="32">
        <f t="shared" si="14"/>
        <v>13516.66</v>
      </c>
      <c r="O40" s="32">
        <f t="shared" si="15"/>
        <v>13516.66</v>
      </c>
      <c r="P40" s="33">
        <f t="shared" si="16"/>
        <v>12500</v>
      </c>
      <c r="Q40" s="32">
        <f t="shared" si="17"/>
        <v>12500</v>
      </c>
      <c r="R40" s="34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s="1" customFormat="1" ht="42.75">
      <c r="A41" s="27">
        <v>35</v>
      </c>
      <c r="B41" s="35" t="s">
        <v>60</v>
      </c>
      <c r="C41" s="36"/>
      <c r="D41" s="27" t="s">
        <v>26</v>
      </c>
      <c r="E41" s="27">
        <v>1</v>
      </c>
      <c r="F41" s="29">
        <v>2860</v>
      </c>
      <c r="G41" s="29">
        <v>3280</v>
      </c>
      <c r="H41" s="29">
        <v>3146</v>
      </c>
      <c r="I41" s="30">
        <f t="shared" si="9"/>
        <v>3095.3333333333335</v>
      </c>
      <c r="J41" s="31">
        <f t="shared" si="10"/>
        <v>214.5351564041039</v>
      </c>
      <c r="K41" s="31">
        <f t="shared" si="11"/>
        <v>6.930922563130645</v>
      </c>
      <c r="L41" s="32">
        <f t="shared" si="12"/>
        <v>3095.3333333333335</v>
      </c>
      <c r="M41" s="33">
        <f t="shared" si="13"/>
        <v>3095.3333333333335</v>
      </c>
      <c r="N41" s="32">
        <f t="shared" si="14"/>
        <v>3095.3299999999999</v>
      </c>
      <c r="O41" s="32">
        <f t="shared" si="15"/>
        <v>3095.3299999999999</v>
      </c>
      <c r="P41" s="33">
        <f t="shared" si="16"/>
        <v>2860</v>
      </c>
      <c r="Q41" s="32">
        <f t="shared" si="17"/>
        <v>2860</v>
      </c>
      <c r="R41" s="34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s="1" customFormat="1" ht="14.25">
      <c r="A42" s="27">
        <v>36</v>
      </c>
      <c r="B42" s="35" t="s">
        <v>61</v>
      </c>
      <c r="C42" s="36"/>
      <c r="D42" s="27" t="s">
        <v>26</v>
      </c>
      <c r="E42" s="27">
        <v>1</v>
      </c>
      <c r="F42" s="29">
        <v>5800</v>
      </c>
      <c r="G42" s="29">
        <v>6640</v>
      </c>
      <c r="H42" s="29">
        <v>6380</v>
      </c>
      <c r="I42" s="30">
        <f t="shared" si="9"/>
        <v>6273.333333333333</v>
      </c>
      <c r="J42" s="31">
        <f t="shared" si="10"/>
        <v>430.03875794320368</v>
      </c>
      <c r="K42" s="31">
        <f t="shared" si="11"/>
        <v>6.8550280224740234</v>
      </c>
      <c r="L42" s="32">
        <f t="shared" si="12"/>
        <v>6273.333333333333</v>
      </c>
      <c r="M42" s="33">
        <f t="shared" si="13"/>
        <v>6273.333333333333</v>
      </c>
      <c r="N42" s="32">
        <f t="shared" si="14"/>
        <v>6273.3299999999999</v>
      </c>
      <c r="O42" s="32">
        <f t="shared" si="15"/>
        <v>6273.3299999999999</v>
      </c>
      <c r="P42" s="33">
        <f t="shared" si="16"/>
        <v>5800</v>
      </c>
      <c r="Q42" s="32">
        <f t="shared" si="17"/>
        <v>5800</v>
      </c>
      <c r="R42" s="34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s="1" customFormat="1" ht="28.5">
      <c r="A43" s="27">
        <v>37</v>
      </c>
      <c r="B43" s="35" t="s">
        <v>62</v>
      </c>
      <c r="C43" s="36"/>
      <c r="D43" s="27" t="s">
        <v>26</v>
      </c>
      <c r="E43" s="27">
        <v>1</v>
      </c>
      <c r="F43" s="29">
        <v>2800</v>
      </c>
      <c r="G43" s="29">
        <v>3210</v>
      </c>
      <c r="H43" s="29">
        <v>3080</v>
      </c>
      <c r="I43" s="30">
        <f t="shared" si="9"/>
        <v>3030</v>
      </c>
      <c r="J43" s="31">
        <f t="shared" si="10"/>
        <v>209.52326839756964</v>
      </c>
      <c r="K43" s="31">
        <f t="shared" si="11"/>
        <v>6.914959353055103</v>
      </c>
      <c r="L43" s="32">
        <f t="shared" si="12"/>
        <v>3030</v>
      </c>
      <c r="M43" s="33">
        <f t="shared" si="13"/>
        <v>3030</v>
      </c>
      <c r="N43" s="32">
        <f t="shared" si="14"/>
        <v>3030</v>
      </c>
      <c r="O43" s="32">
        <f t="shared" si="15"/>
        <v>3030</v>
      </c>
      <c r="P43" s="33">
        <f t="shared" si="16"/>
        <v>2800</v>
      </c>
      <c r="Q43" s="32">
        <f t="shared" si="17"/>
        <v>2800</v>
      </c>
      <c r="R43" s="34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s="1" customFormat="1" ht="28.5">
      <c r="A44" s="27">
        <v>38</v>
      </c>
      <c r="B44" s="35" t="s">
        <v>63</v>
      </c>
      <c r="C44" s="36"/>
      <c r="D44" s="27" t="s">
        <v>26</v>
      </c>
      <c r="E44" s="27">
        <v>1</v>
      </c>
      <c r="F44" s="29">
        <v>6000</v>
      </c>
      <c r="G44" s="29">
        <v>6870</v>
      </c>
      <c r="H44" s="29">
        <v>6600</v>
      </c>
      <c r="I44" s="30">
        <f t="shared" si="9"/>
        <v>6490</v>
      </c>
      <c r="J44" s="31">
        <f t="shared" si="10"/>
        <v>445.30888156424635</v>
      </c>
      <c r="K44" s="31">
        <f t="shared" si="11"/>
        <v>6.8614619655507916</v>
      </c>
      <c r="L44" s="32">
        <f t="shared" si="12"/>
        <v>6490</v>
      </c>
      <c r="M44" s="33">
        <f t="shared" si="13"/>
        <v>6490</v>
      </c>
      <c r="N44" s="32">
        <f t="shared" si="14"/>
        <v>6490</v>
      </c>
      <c r="O44" s="32">
        <f t="shared" si="15"/>
        <v>6490</v>
      </c>
      <c r="P44" s="33">
        <f t="shared" si="16"/>
        <v>6000</v>
      </c>
      <c r="Q44" s="32">
        <f t="shared" si="17"/>
        <v>6000</v>
      </c>
      <c r="R44" s="34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s="1" customFormat="1" ht="28.5">
      <c r="A45" s="27">
        <v>39</v>
      </c>
      <c r="B45" s="35" t="s">
        <v>64</v>
      </c>
      <c r="C45" s="36"/>
      <c r="D45" s="27" t="s">
        <v>26</v>
      </c>
      <c r="E45" s="27">
        <v>1</v>
      </c>
      <c r="F45" s="29">
        <v>5600</v>
      </c>
      <c r="G45" s="29">
        <v>6410</v>
      </c>
      <c r="H45" s="29">
        <v>6160</v>
      </c>
      <c r="I45" s="30">
        <f t="shared" si="9"/>
        <v>6056.666666666667</v>
      </c>
      <c r="J45" s="31">
        <f t="shared" si="10"/>
        <v>414.76901202155079</v>
      </c>
      <c r="K45" s="31">
        <f t="shared" si="11"/>
        <v>6.8481399893486641</v>
      </c>
      <c r="L45" s="32">
        <f t="shared" si="12"/>
        <v>6056.666666666667</v>
      </c>
      <c r="M45" s="33">
        <f t="shared" si="13"/>
        <v>6056.666666666667</v>
      </c>
      <c r="N45" s="32">
        <f t="shared" si="14"/>
        <v>6056.6599999999999</v>
      </c>
      <c r="O45" s="32">
        <f t="shared" si="15"/>
        <v>6056.6599999999999</v>
      </c>
      <c r="P45" s="33">
        <f t="shared" si="16"/>
        <v>5600</v>
      </c>
      <c r="Q45" s="32">
        <f t="shared" si="17"/>
        <v>5600</v>
      </c>
      <c r="R45" s="34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s="1" customFormat="1" ht="28.5">
      <c r="A46" s="27">
        <v>40</v>
      </c>
      <c r="B46" s="35" t="s">
        <v>65</v>
      </c>
      <c r="C46" s="36"/>
      <c r="D46" s="27" t="s">
        <v>26</v>
      </c>
      <c r="E46" s="27">
        <v>1</v>
      </c>
      <c r="F46" s="29">
        <v>3700</v>
      </c>
      <c r="G46" s="29">
        <v>4240</v>
      </c>
      <c r="H46" s="29">
        <v>4070</v>
      </c>
      <c r="I46" s="30">
        <f t="shared" si="9"/>
        <v>4003.3333333333335</v>
      </c>
      <c r="J46" s="31">
        <f t="shared" si="10"/>
        <v>276.10384519838425</v>
      </c>
      <c r="K46" s="31">
        <f t="shared" si="11"/>
        <v>6.8968487559962748</v>
      </c>
      <c r="L46" s="32">
        <f t="shared" si="12"/>
        <v>4003.3333333333335</v>
      </c>
      <c r="M46" s="33">
        <f t="shared" si="13"/>
        <v>4003.3333333333335</v>
      </c>
      <c r="N46" s="32">
        <f t="shared" si="14"/>
        <v>4003.3299999999999</v>
      </c>
      <c r="O46" s="32">
        <f t="shared" si="15"/>
        <v>4003.3299999999999</v>
      </c>
      <c r="P46" s="33">
        <f t="shared" si="16"/>
        <v>3700</v>
      </c>
      <c r="Q46" s="32">
        <f t="shared" si="17"/>
        <v>3700</v>
      </c>
      <c r="R46" s="34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s="1" customFormat="1" ht="28.5">
      <c r="A47" s="27">
        <v>41</v>
      </c>
      <c r="B47" s="35" t="s">
        <v>66</v>
      </c>
      <c r="C47" s="36"/>
      <c r="D47" s="27" t="s">
        <v>26</v>
      </c>
      <c r="E47" s="27">
        <v>1</v>
      </c>
      <c r="F47" s="29">
        <v>12800</v>
      </c>
      <c r="G47" s="29">
        <v>14650</v>
      </c>
      <c r="H47" s="29">
        <v>14080</v>
      </c>
      <c r="I47" s="30">
        <f t="shared" si="9"/>
        <v>13843.333333333334</v>
      </c>
      <c r="J47" s="31">
        <f t="shared" si="10"/>
        <v>947.43513410329751</v>
      </c>
      <c r="K47" s="31">
        <f t="shared" si="11"/>
        <v>6.8439812239583242</v>
      </c>
      <c r="L47" s="32">
        <f t="shared" si="12"/>
        <v>13843.333333333334</v>
      </c>
      <c r="M47" s="33">
        <f t="shared" si="13"/>
        <v>13843.333333333334</v>
      </c>
      <c r="N47" s="32">
        <f t="shared" si="14"/>
        <v>13843.33</v>
      </c>
      <c r="O47" s="32">
        <f t="shared" si="15"/>
        <v>13843.33</v>
      </c>
      <c r="P47" s="33">
        <f t="shared" si="16"/>
        <v>12800</v>
      </c>
      <c r="Q47" s="32">
        <f t="shared" si="17"/>
        <v>12800</v>
      </c>
      <c r="R47" s="34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s="1" customFormat="1" ht="14.25">
      <c r="A48" s="27">
        <v>42</v>
      </c>
      <c r="B48" s="35" t="s">
        <v>67</v>
      </c>
      <c r="C48" s="36"/>
      <c r="D48" s="27" t="s">
        <v>26</v>
      </c>
      <c r="E48" s="27">
        <v>1</v>
      </c>
      <c r="F48" s="29">
        <v>7000</v>
      </c>
      <c r="G48" s="29">
        <v>8010</v>
      </c>
      <c r="H48" s="29">
        <v>7700</v>
      </c>
      <c r="I48" s="30">
        <f t="shared" si="9"/>
        <v>7570</v>
      </c>
      <c r="J48" s="31">
        <f t="shared" si="10"/>
        <v>517.39733281106112</v>
      </c>
      <c r="K48" s="31">
        <f t="shared" si="11"/>
        <v>6.8348392709519299</v>
      </c>
      <c r="L48" s="32">
        <f t="shared" si="12"/>
        <v>7570</v>
      </c>
      <c r="M48" s="33">
        <f t="shared" si="13"/>
        <v>7570</v>
      </c>
      <c r="N48" s="32">
        <f t="shared" si="14"/>
        <v>7570</v>
      </c>
      <c r="O48" s="32">
        <f t="shared" si="15"/>
        <v>7570</v>
      </c>
      <c r="P48" s="33">
        <f t="shared" si="16"/>
        <v>7000</v>
      </c>
      <c r="Q48" s="32">
        <f t="shared" si="17"/>
        <v>7000</v>
      </c>
      <c r="R48" s="34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s="1" customFormat="1" ht="14.25">
      <c r="A49" s="27">
        <v>43</v>
      </c>
      <c r="B49" s="35" t="s">
        <v>68</v>
      </c>
      <c r="C49" s="36"/>
      <c r="D49" s="27" t="s">
        <v>26</v>
      </c>
      <c r="E49" s="27">
        <v>1</v>
      </c>
      <c r="F49" s="29">
        <v>4000</v>
      </c>
      <c r="G49" s="29">
        <v>4580</v>
      </c>
      <c r="H49" s="29">
        <v>4400</v>
      </c>
      <c r="I49" s="30">
        <f t="shared" si="9"/>
        <v>4326.666666666667</v>
      </c>
      <c r="J49" s="31">
        <f t="shared" si="10"/>
        <v>296.87258770949762</v>
      </c>
      <c r="K49" s="31">
        <f t="shared" si="11"/>
        <v>6.8614619655507916</v>
      </c>
      <c r="L49" s="32">
        <f t="shared" si="12"/>
        <v>4326.666666666667</v>
      </c>
      <c r="M49" s="33">
        <f t="shared" si="13"/>
        <v>4326.666666666667</v>
      </c>
      <c r="N49" s="32">
        <f t="shared" si="14"/>
        <v>4326.6599999999999</v>
      </c>
      <c r="O49" s="32">
        <f t="shared" si="15"/>
        <v>4326.6599999999999</v>
      </c>
      <c r="P49" s="33">
        <f t="shared" si="16"/>
        <v>4000</v>
      </c>
      <c r="Q49" s="32">
        <f t="shared" si="17"/>
        <v>4000</v>
      </c>
      <c r="R49" s="34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s="1" customFormat="1" ht="28.5">
      <c r="A50" s="27">
        <v>44</v>
      </c>
      <c r="B50" s="35" t="s">
        <v>69</v>
      </c>
      <c r="C50" s="36"/>
      <c r="D50" s="27" t="s">
        <v>26</v>
      </c>
      <c r="E50" s="27">
        <v>1</v>
      </c>
      <c r="F50" s="29">
        <v>1100</v>
      </c>
      <c r="G50" s="29">
        <v>1260</v>
      </c>
      <c r="H50" s="29">
        <v>1210</v>
      </c>
      <c r="I50" s="30">
        <f t="shared" si="9"/>
        <v>1190</v>
      </c>
      <c r="J50" s="31">
        <f t="shared" si="10"/>
        <v>81.853527718724493</v>
      </c>
      <c r="K50" s="31">
        <f t="shared" si="11"/>
        <v>6.8784477074558401</v>
      </c>
      <c r="L50" s="32">
        <f t="shared" si="12"/>
        <v>1190</v>
      </c>
      <c r="M50" s="33">
        <f t="shared" si="13"/>
        <v>1190</v>
      </c>
      <c r="N50" s="32">
        <f t="shared" si="14"/>
        <v>1190</v>
      </c>
      <c r="O50" s="32">
        <f t="shared" si="15"/>
        <v>1190</v>
      </c>
      <c r="P50" s="33">
        <f t="shared" si="16"/>
        <v>1100</v>
      </c>
      <c r="Q50" s="32">
        <f t="shared" si="17"/>
        <v>1100</v>
      </c>
      <c r="R50" s="34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s="1" customFormat="1" ht="14.25">
      <c r="A51" s="27">
        <v>45</v>
      </c>
      <c r="B51" s="35" t="s">
        <v>70</v>
      </c>
      <c r="C51" s="36"/>
      <c r="D51" s="27" t="s">
        <v>26</v>
      </c>
      <c r="E51" s="27">
        <v>1</v>
      </c>
      <c r="F51" s="29">
        <v>850</v>
      </c>
      <c r="G51" s="29">
        <v>980</v>
      </c>
      <c r="H51" s="29">
        <v>935</v>
      </c>
      <c r="I51" s="30">
        <f t="shared" si="9"/>
        <v>921.66666666666663</v>
      </c>
      <c r="J51" s="31">
        <f t="shared" si="10"/>
        <v>66.017674401127863</v>
      </c>
      <c r="K51" s="31">
        <f t="shared" si="11"/>
        <v>7.1628579820391893</v>
      </c>
      <c r="L51" s="32">
        <f t="shared" si="12"/>
        <v>921.66666666666663</v>
      </c>
      <c r="M51" s="33">
        <f t="shared" si="13"/>
        <v>921.66666666666663</v>
      </c>
      <c r="N51" s="32">
        <f t="shared" si="14"/>
        <v>921.65999999999997</v>
      </c>
      <c r="O51" s="32">
        <f t="shared" si="15"/>
        <v>921.65999999999997</v>
      </c>
      <c r="P51" s="33">
        <f t="shared" si="16"/>
        <v>850</v>
      </c>
      <c r="Q51" s="32">
        <f t="shared" si="17"/>
        <v>850</v>
      </c>
      <c r="R51" s="34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s="1" customFormat="1" ht="28.5">
      <c r="A52" s="27">
        <v>46</v>
      </c>
      <c r="B52" s="35" t="s">
        <v>71</v>
      </c>
      <c r="C52" s="36"/>
      <c r="D52" s="27" t="s">
        <v>26</v>
      </c>
      <c r="E52" s="27">
        <v>1</v>
      </c>
      <c r="F52" s="29">
        <v>47000</v>
      </c>
      <c r="G52" s="29">
        <v>53770</v>
      </c>
      <c r="H52" s="29">
        <v>51700</v>
      </c>
      <c r="I52" s="30">
        <f t="shared" si="9"/>
        <v>50823.333333333336</v>
      </c>
      <c r="J52" s="31">
        <f t="shared" si="10"/>
        <v>3469.0969045752145</v>
      </c>
      <c r="K52" s="31">
        <f t="shared" si="11"/>
        <v>6.8257957065164572</v>
      </c>
      <c r="L52" s="32">
        <f t="shared" si="12"/>
        <v>50823.333333333336</v>
      </c>
      <c r="M52" s="33">
        <f t="shared" si="13"/>
        <v>50823.333333333336</v>
      </c>
      <c r="N52" s="32">
        <f t="shared" si="14"/>
        <v>50823.330000000002</v>
      </c>
      <c r="O52" s="32">
        <f t="shared" si="15"/>
        <v>50823.330000000002</v>
      </c>
      <c r="P52" s="33">
        <f t="shared" si="16"/>
        <v>47000</v>
      </c>
      <c r="Q52" s="32">
        <f t="shared" si="17"/>
        <v>47000</v>
      </c>
      <c r="R52" s="34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s="1" customFormat="1" ht="14.25">
      <c r="A53" s="27">
        <v>47</v>
      </c>
      <c r="B53" s="35" t="s">
        <v>72</v>
      </c>
      <c r="C53" s="36"/>
      <c r="D53" s="27" t="s">
        <v>26</v>
      </c>
      <c r="E53" s="27">
        <v>1</v>
      </c>
      <c r="F53" s="29">
        <v>33000</v>
      </c>
      <c r="G53" s="29">
        <v>37760</v>
      </c>
      <c r="H53" s="29">
        <v>36300</v>
      </c>
      <c r="I53" s="30">
        <f t="shared" si="9"/>
        <v>35686.666666666664</v>
      </c>
      <c r="J53" s="31">
        <f t="shared" si="10"/>
        <v>2438.5514826087501</v>
      </c>
      <c r="K53" s="31">
        <f t="shared" si="11"/>
        <v>6.8332285146891936</v>
      </c>
      <c r="L53" s="32">
        <f t="shared" si="12"/>
        <v>35686.666666666664</v>
      </c>
      <c r="M53" s="33">
        <f t="shared" si="13"/>
        <v>35686.666666666664</v>
      </c>
      <c r="N53" s="32">
        <f t="shared" si="14"/>
        <v>35686.660000000003</v>
      </c>
      <c r="O53" s="32">
        <f t="shared" si="15"/>
        <v>35686.660000000003</v>
      </c>
      <c r="P53" s="33">
        <f t="shared" si="16"/>
        <v>33000</v>
      </c>
      <c r="Q53" s="32">
        <f t="shared" si="17"/>
        <v>33000</v>
      </c>
      <c r="R53" s="34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s="1" customFormat="1" ht="18" customHeight="1">
      <c r="A54" s="27">
        <v>48</v>
      </c>
      <c r="B54" s="35" t="s">
        <v>73</v>
      </c>
      <c r="C54" s="36"/>
      <c r="D54" s="27" t="s">
        <v>26</v>
      </c>
      <c r="E54" s="27">
        <v>1</v>
      </c>
      <c r="F54" s="29">
        <v>13500</v>
      </c>
      <c r="G54" s="29">
        <v>15450</v>
      </c>
      <c r="H54" s="29">
        <v>14850</v>
      </c>
      <c r="I54" s="30">
        <f t="shared" si="9"/>
        <v>14600</v>
      </c>
      <c r="J54" s="31">
        <f t="shared" si="10"/>
        <v>998.749217771909</v>
      </c>
      <c r="K54" s="31">
        <f t="shared" si="11"/>
        <v>6.8407480669308836</v>
      </c>
      <c r="L54" s="32">
        <f t="shared" si="12"/>
        <v>14600</v>
      </c>
      <c r="M54" s="33">
        <f t="shared" si="13"/>
        <v>14600</v>
      </c>
      <c r="N54" s="32">
        <f t="shared" si="14"/>
        <v>14600</v>
      </c>
      <c r="O54" s="32">
        <f t="shared" si="15"/>
        <v>14600</v>
      </c>
      <c r="P54" s="33">
        <f t="shared" si="16"/>
        <v>13500</v>
      </c>
      <c r="Q54" s="32">
        <f t="shared" si="17"/>
        <v>13500</v>
      </c>
      <c r="R54" s="34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s="1" customFormat="1" ht="14.25">
      <c r="A55" s="27">
        <v>49</v>
      </c>
      <c r="B55" s="35" t="s">
        <v>74</v>
      </c>
      <c r="C55" s="36"/>
      <c r="D55" s="27" t="s">
        <v>26</v>
      </c>
      <c r="E55" s="27">
        <v>1</v>
      </c>
      <c r="F55" s="29">
        <v>12100</v>
      </c>
      <c r="G55" s="29">
        <v>13850</v>
      </c>
      <c r="H55" s="29">
        <v>13310</v>
      </c>
      <c r="I55" s="30">
        <f t="shared" si="9"/>
        <v>13086.666666666666</v>
      </c>
      <c r="J55" s="31">
        <f t="shared" si="10"/>
        <v>896.1212715549907</v>
      </c>
      <c r="K55" s="31">
        <f t="shared" si="11"/>
        <v>6.8475899507513303</v>
      </c>
      <c r="L55" s="32">
        <f t="shared" si="12"/>
        <v>13086.666666666666</v>
      </c>
      <c r="M55" s="33">
        <f t="shared" si="13"/>
        <v>13086.666666666666</v>
      </c>
      <c r="N55" s="32">
        <f t="shared" si="14"/>
        <v>13086.66</v>
      </c>
      <c r="O55" s="32">
        <f t="shared" si="15"/>
        <v>13086.66</v>
      </c>
      <c r="P55" s="33">
        <f t="shared" si="16"/>
        <v>12100</v>
      </c>
      <c r="Q55" s="32">
        <f t="shared" si="17"/>
        <v>12100</v>
      </c>
      <c r="R55" s="34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s="1" customFormat="1" ht="14.25">
      <c r="A56" s="27">
        <v>50</v>
      </c>
      <c r="B56" s="35" t="s">
        <v>75</v>
      </c>
      <c r="C56" s="36"/>
      <c r="D56" s="27" t="s">
        <v>26</v>
      </c>
      <c r="E56" s="27">
        <v>1</v>
      </c>
      <c r="F56" s="29">
        <v>22600</v>
      </c>
      <c r="G56" s="29">
        <v>25860</v>
      </c>
      <c r="H56" s="29">
        <v>24860</v>
      </c>
      <c r="I56" s="30">
        <f t="shared" si="9"/>
        <v>24440</v>
      </c>
      <c r="J56" s="31">
        <f t="shared" si="10"/>
        <v>1670.0898179439332</v>
      </c>
      <c r="K56" s="31">
        <f t="shared" si="11"/>
        <v>6.8334280603270585</v>
      </c>
      <c r="L56" s="32">
        <f t="shared" si="12"/>
        <v>24440</v>
      </c>
      <c r="M56" s="33">
        <f t="shared" si="13"/>
        <v>24440</v>
      </c>
      <c r="N56" s="32">
        <f t="shared" si="14"/>
        <v>24440</v>
      </c>
      <c r="O56" s="32">
        <f t="shared" si="15"/>
        <v>24440</v>
      </c>
      <c r="P56" s="33">
        <f t="shared" si="16"/>
        <v>22600</v>
      </c>
      <c r="Q56" s="32">
        <f t="shared" si="17"/>
        <v>22600</v>
      </c>
      <c r="R56" s="34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s="37" customFormat="1" ht="21" customHeight="1">
      <c r="A57" s="27">
        <v>51</v>
      </c>
      <c r="B57" s="38" t="s">
        <v>76</v>
      </c>
      <c r="C57" s="36"/>
      <c r="D57" s="27" t="s">
        <v>26</v>
      </c>
      <c r="E57" s="27">
        <v>1</v>
      </c>
      <c r="F57" s="39">
        <v>39800</v>
      </c>
      <c r="G57" s="39">
        <v>45540</v>
      </c>
      <c r="H57" s="39">
        <v>43780</v>
      </c>
      <c r="I57" s="30">
        <f t="shared" si="9"/>
        <v>43040</v>
      </c>
      <c r="J57" s="40">
        <f t="shared" si="10"/>
        <v>2940.6801934246437</v>
      </c>
      <c r="K57" s="40">
        <f t="shared" si="11"/>
        <v>6.8324353936446185</v>
      </c>
      <c r="L57" s="32">
        <f t="shared" si="12"/>
        <v>43040</v>
      </c>
      <c r="M57" s="33">
        <f t="shared" si="13"/>
        <v>43040</v>
      </c>
      <c r="N57" s="32">
        <f t="shared" si="14"/>
        <v>43040</v>
      </c>
      <c r="O57" s="32">
        <f t="shared" si="15"/>
        <v>43040</v>
      </c>
      <c r="P57" s="33">
        <f t="shared" si="16"/>
        <v>39800</v>
      </c>
      <c r="Q57" s="32">
        <f t="shared" si="17"/>
        <v>39800</v>
      </c>
      <c r="R57" s="41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  <c r="IW57" s="37"/>
    </row>
    <row r="58" s="42" customFormat="1" ht="21.75" customHeight="1">
      <c r="A58" s="43"/>
      <c r="B58" s="44" t="s">
        <v>77</v>
      </c>
      <c r="C58" s="43"/>
      <c r="D58" s="43"/>
      <c r="E58" s="45">
        <v>51</v>
      </c>
      <c r="F58" s="46">
        <f>SUM(F7:F57)</f>
        <v>354210</v>
      </c>
      <c r="G58" s="46">
        <f>SUM(G7:G57)</f>
        <v>405460</v>
      </c>
      <c r="H58" s="46">
        <f>SUM(H7:H57)</f>
        <v>389631</v>
      </c>
      <c r="I58" s="47"/>
      <c r="J58" s="43"/>
      <c r="K58" s="43"/>
      <c r="L58" s="48"/>
      <c r="M58" s="46">
        <f>SUM(M7:M57)</f>
        <v>383100.33333333337</v>
      </c>
      <c r="N58" s="49">
        <v>482527</v>
      </c>
      <c r="O58" s="46">
        <v>482527</v>
      </c>
      <c r="P58" s="46">
        <f>SUM(P7:P57)</f>
        <v>354210</v>
      </c>
      <c r="Q58" s="46">
        <f>SUM(Q7:Q57)</f>
        <v>354210</v>
      </c>
      <c r="R58" s="50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  <c r="HG58" s="42"/>
      <c r="HH58" s="42"/>
      <c r="HI58" s="42"/>
      <c r="HJ58" s="42"/>
      <c r="HK58" s="42"/>
      <c r="HL58" s="42"/>
      <c r="HM58" s="42"/>
      <c r="HN58" s="42"/>
      <c r="HO58" s="42"/>
      <c r="HP58" s="42"/>
      <c r="HQ58" s="42"/>
      <c r="HR58" s="42"/>
      <c r="HS58" s="42"/>
      <c r="HT58" s="42"/>
      <c r="HU58" s="42"/>
      <c r="HV58" s="42"/>
      <c r="HW58" s="42"/>
      <c r="HX58" s="42"/>
      <c r="HY58" s="42"/>
      <c r="HZ58" s="42"/>
      <c r="IA58" s="42"/>
      <c r="IB58" s="42"/>
      <c r="IC58" s="42"/>
      <c r="ID58" s="42"/>
      <c r="IE58" s="42"/>
      <c r="IF58" s="42"/>
      <c r="IG58" s="42"/>
      <c r="IH58" s="42"/>
      <c r="II58" s="42"/>
      <c r="IJ58" s="42"/>
      <c r="IK58" s="42"/>
      <c r="IL58" s="42"/>
      <c r="IM58" s="42"/>
      <c r="IN58" s="42"/>
      <c r="IO58" s="42"/>
      <c r="IP58" s="42"/>
      <c r="IQ58" s="42"/>
      <c r="IR58" s="42"/>
      <c r="IS58" s="42"/>
      <c r="IT58" s="42"/>
      <c r="IU58" s="42"/>
      <c r="IV58" s="42"/>
      <c r="IW58" s="42"/>
    </row>
    <row r="59" s="34" customFormat="1" ht="29.25" customHeight="1">
      <c r="A59" s="51" t="s">
        <v>78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2"/>
    </row>
    <row r="60" s="53" customFormat="1" ht="97.5" customHeight="1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3"/>
    </row>
    <row r="61" s="53" customFormat="1" ht="23.25" customHeight="1">
      <c r="A61" s="55" t="s">
        <v>79</v>
      </c>
      <c r="B61" s="55"/>
      <c r="C61" s="55"/>
      <c r="D61" s="55"/>
      <c r="E61" s="55"/>
      <c r="F61" s="55"/>
      <c r="G61" s="55"/>
      <c r="H61" s="55"/>
      <c r="I61" s="55"/>
      <c r="J61" s="53"/>
      <c r="K61" s="53"/>
      <c r="L61" s="53"/>
      <c r="M61" s="53"/>
      <c r="N61" s="56"/>
      <c r="O61" s="53"/>
      <c r="P61" s="53"/>
      <c r="Q61" s="57"/>
      <c r="R61" s="53"/>
    </row>
    <row r="62" s="53" customFormat="1" ht="24" customHeight="1">
      <c r="A62" s="58"/>
      <c r="B62" s="34"/>
      <c r="C62" s="34"/>
      <c r="D62" s="34"/>
      <c r="E62" s="34"/>
      <c r="F62" s="34"/>
      <c r="G62" s="59"/>
      <c r="H62" s="60"/>
      <c r="I62" s="53"/>
      <c r="J62" s="61"/>
      <c r="K62" s="36"/>
      <c r="L62" s="36"/>
      <c r="M62" s="62"/>
      <c r="N62" s="41"/>
      <c r="O62" s="57"/>
      <c r="P62" s="57"/>
      <c r="Q62" s="53"/>
      <c r="R62" s="53"/>
    </row>
    <row r="63" s="34" customFormat="1" ht="15" customHeight="1">
      <c r="A63" s="63" t="s">
        <v>80</v>
      </c>
      <c r="B63" s="64"/>
      <c r="C63" s="34"/>
      <c r="D63" s="34"/>
      <c r="E63" s="34"/>
      <c r="F63" s="65"/>
      <c r="G63" s="66"/>
      <c r="H63" s="67"/>
      <c r="I63" s="34"/>
      <c r="J63" s="61"/>
      <c r="K63" s="61"/>
      <c r="L63" s="36"/>
      <c r="M63" s="62"/>
      <c r="N63" s="41"/>
      <c r="O63" s="57"/>
      <c r="P63" s="34"/>
      <c r="Q63" s="34"/>
      <c r="R63" s="34"/>
    </row>
    <row r="64" s="34" customFormat="1" ht="15" customHeight="1">
      <c r="A64" s="68" t="s">
        <v>81</v>
      </c>
      <c r="B64" s="69" t="s">
        <v>82</v>
      </c>
      <c r="C64" s="34"/>
      <c r="D64" s="34"/>
      <c r="E64" s="34"/>
      <c r="F64" s="67"/>
      <c r="G64" s="67"/>
      <c r="H64" s="67"/>
      <c r="I64" s="34"/>
      <c r="J64" s="61"/>
      <c r="K64" s="61"/>
      <c r="L64" s="36"/>
      <c r="M64" s="34"/>
      <c r="N64" s="34"/>
      <c r="O64" s="57"/>
      <c r="P64" s="34"/>
      <c r="Q64" s="34"/>
      <c r="R64" s="34"/>
    </row>
    <row r="65" s="53" customFormat="1" ht="16.5" customHeight="1">
      <c r="A65" s="68"/>
      <c r="B65" s="34"/>
      <c r="C65" s="34"/>
      <c r="D65" s="34"/>
      <c r="E65" s="34"/>
      <c r="F65" s="34"/>
      <c r="G65" s="59"/>
      <c r="H65" s="60"/>
      <c r="I65" s="53"/>
      <c r="J65" s="53"/>
      <c r="K65" s="53"/>
      <c r="L65" s="53"/>
      <c r="M65" s="53"/>
      <c r="N65" s="53"/>
      <c r="O65" s="70"/>
      <c r="P65" s="53"/>
      <c r="Q65" s="53"/>
      <c r="R65" s="53"/>
    </row>
    <row r="66" ht="15">
      <c r="A66" s="2"/>
      <c r="B66" s="71"/>
      <c r="C66" s="2"/>
      <c r="D66" s="2"/>
      <c r="E66" s="72"/>
      <c r="F66" s="72"/>
      <c r="G66" s="72"/>
      <c r="H66" s="2"/>
      <c r="I66" s="2"/>
      <c r="J66" s="2"/>
      <c r="K66" s="2"/>
      <c r="L66" s="2"/>
      <c r="M66" s="2"/>
      <c r="N66" s="73"/>
      <c r="O66" s="74"/>
      <c r="P66" s="74"/>
      <c r="Q66" s="74"/>
      <c r="R66" s="75"/>
    </row>
    <row r="67" ht="15">
      <c r="A67" s="2"/>
      <c r="B67" s="71"/>
      <c r="C67" s="2"/>
      <c r="D67" s="2"/>
      <c r="E67" s="72"/>
      <c r="F67" s="72"/>
      <c r="G67" s="72"/>
      <c r="H67" s="2"/>
      <c r="I67" s="2"/>
      <c r="J67" s="2"/>
      <c r="K67" s="2"/>
      <c r="L67" s="2"/>
      <c r="M67" s="2"/>
      <c r="N67" s="4"/>
      <c r="O67" s="76"/>
      <c r="P67" s="76"/>
      <c r="Q67" s="76"/>
      <c r="R67" s="75"/>
    </row>
    <row r="68" ht="12.75">
      <c r="B68" s="71"/>
      <c r="E68" s="72"/>
      <c r="F68" s="72"/>
      <c r="G68" s="72"/>
      <c r="O68" s="77"/>
      <c r="P68" s="77"/>
      <c r="Q68" s="77"/>
      <c r="R68" s="77"/>
    </row>
    <row r="69" ht="12.75">
      <c r="B69" s="71"/>
      <c r="E69" s="72"/>
      <c r="F69" s="72"/>
      <c r="G69" s="72"/>
      <c r="O69" s="77"/>
      <c r="P69" s="77"/>
      <c r="Q69" s="77"/>
      <c r="R69" s="77"/>
    </row>
    <row r="70" ht="12.75">
      <c r="E70" s="72"/>
      <c r="F70" s="72"/>
      <c r="G70" s="72"/>
    </row>
    <row r="71" ht="12.75">
      <c r="E71" s="72"/>
      <c r="F71" s="72"/>
      <c r="G71" s="72"/>
    </row>
    <row r="72" ht="12.75">
      <c r="E72" s="72"/>
      <c r="F72" s="72"/>
      <c r="G72" s="72"/>
    </row>
    <row r="73" ht="12.75">
      <c r="E73" s="72"/>
      <c r="F73" s="72"/>
      <c r="G73" s="72"/>
    </row>
    <row r="74" ht="12.75">
      <c r="E74" s="77"/>
      <c r="F74" s="77"/>
      <c r="G74" s="77"/>
    </row>
  </sheetData>
  <mergeCells count="15">
    <mergeCell ref="A1:Q1"/>
    <mergeCell ref="A2:F3"/>
    <mergeCell ref="G2:Q2"/>
    <mergeCell ref="G3:Q3"/>
    <mergeCell ref="A4:Q4"/>
    <mergeCell ref="A5:A6"/>
    <mergeCell ref="B5:B6"/>
    <mergeCell ref="C5:C6"/>
    <mergeCell ref="D5:D6"/>
    <mergeCell ref="E5:E6"/>
    <mergeCell ref="F5:H5"/>
    <mergeCell ref="I5:K5"/>
    <mergeCell ref="L5:Q5"/>
    <mergeCell ref="A59:Q60"/>
    <mergeCell ref="A61:I61"/>
  </mergeCells>
  <printOptions headings="0" gridLines="0"/>
  <pageMargins left="0.23622000000000001" right="0.23622000000000001" top="0.39370099999999991" bottom="0.39370099999999991" header="0.31496099999999999" footer="0.31496099999999999"/>
  <pageSetup paperSize="9" scale="6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revision>18</cp:revision>
  <dcterms:created xsi:type="dcterms:W3CDTF">2014-01-15T18:15:00Z</dcterms:created>
  <dcterms:modified xsi:type="dcterms:W3CDTF">2026-05-26T04:08:31Z</dcterms:modified>
  <cp:version>1048576</cp:version>
</cp:coreProperties>
</file>