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ЗАКУПКИ\2026\44-26-07 3Д ПРИНТЕР\КП\26.08.26 ЗАПРОС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</sheets>
  <calcPr calcId="152511" fullPrecision="0"/>
</workbook>
</file>

<file path=xl/calcChain.xml><?xml version="1.0" encoding="utf-8"?>
<calcChain xmlns="http://schemas.openxmlformats.org/spreadsheetml/2006/main">
  <c r="H12" i="1" l="1"/>
  <c r="H13" i="1"/>
  <c r="H14" i="1"/>
  <c r="H15" i="1"/>
  <c r="H16" i="1"/>
  <c r="H17" i="1"/>
  <c r="H18" i="1"/>
  <c r="H11" i="1"/>
  <c r="F12" i="1"/>
  <c r="F13" i="1"/>
  <c r="F14" i="1"/>
  <c r="F15" i="1"/>
  <c r="F16" i="1"/>
  <c r="F17" i="1"/>
  <c r="F18" i="1"/>
  <c r="F11" i="1"/>
  <c r="D12" i="1"/>
  <c r="D13" i="1"/>
  <c r="D14" i="1"/>
  <c r="D15" i="1"/>
  <c r="D16" i="1"/>
  <c r="D17" i="1"/>
  <c r="D18" i="1"/>
  <c r="D11" i="1"/>
  <c r="J11" i="1"/>
  <c r="J12" i="1"/>
  <c r="J13" i="1"/>
  <c r="J14" i="1"/>
  <c r="J15" i="1"/>
  <c r="J16" i="1"/>
  <c r="J17" i="1"/>
  <c r="I11" i="1"/>
  <c r="N11" i="1" s="1"/>
  <c r="I12" i="1"/>
  <c r="N12" i="1" s="1"/>
  <c r="I13" i="1"/>
  <c r="N13" i="1" s="1"/>
  <c r="I14" i="1"/>
  <c r="N14" i="1" s="1"/>
  <c r="I15" i="1"/>
  <c r="N15" i="1" s="1"/>
  <c r="I16" i="1"/>
  <c r="N16" i="1" s="1"/>
  <c r="I17" i="1"/>
  <c r="N17" i="1" s="1"/>
  <c r="K11" i="1" l="1"/>
  <c r="E19" i="1"/>
  <c r="G19" i="1"/>
  <c r="K15" i="1"/>
  <c r="K12" i="1"/>
  <c r="K17" i="1"/>
  <c r="C19" i="1"/>
  <c r="K13" i="1"/>
  <c r="K14" i="1"/>
  <c r="K16" i="1"/>
  <c r="J18" i="1"/>
  <c r="I18" i="1"/>
  <c r="I19" i="1" l="1"/>
  <c r="K18" i="1"/>
  <c r="N18" i="1" l="1"/>
  <c r="N19" i="1" s="1"/>
  <c r="J19" i="1" l="1"/>
  <c r="K19" i="1" s="1"/>
</calcChain>
</file>

<file path=xl/sharedStrings.xml><?xml version="1.0" encoding="utf-8"?>
<sst xmlns="http://schemas.openxmlformats.org/spreadsheetml/2006/main" count="39" uniqueCount="27">
  <si>
    <t xml:space="preserve">Среднее квадратичное отклонение  </t>
  </si>
  <si>
    <t>Коэффициент вариации, %</t>
  </si>
  <si>
    <t>№ п/п</t>
  </si>
  <si>
    <t>Используемый метод определения НМЦД 
с обоснованием:</t>
  </si>
  <si>
    <t>Итого</t>
  </si>
  <si>
    <t>Ед.изм.</t>
  </si>
  <si>
    <t>Кол -                    во</t>
  </si>
  <si>
    <t>Описание предмета закупки</t>
  </si>
  <si>
    <t>Сумма, руб.</t>
  </si>
  <si>
    <t>Цена, руб. за 
1 ед.</t>
  </si>
  <si>
    <t>Наименование (товара, рнабот,услуг)</t>
  </si>
  <si>
    <t>Среднее арифметическое значение цены за ед., руб.</t>
  </si>
  <si>
    <t>Среднее арифметическое значение суммы, руб.</t>
  </si>
  <si>
    <t>Обоснование начальной (максимальной) цены контракта либо цены единицы товара, работы, услуги</t>
  </si>
  <si>
    <t xml:space="preserve">Обоснование-расчет начальной (максимальной) цены контракта </t>
  </si>
  <si>
    <t xml:space="preserve">Начальная (максимальная) цена контракта определена в пределах выделенных лимитов и составляет </t>
  </si>
  <si>
    <t>НМЦК</t>
  </si>
  <si>
    <t xml:space="preserve">Примечание:  Для определения начальной (максимальной) цены контракта использован метод сопоставимых рыночных цен
</t>
  </si>
  <si>
    <t>Приложение №3 к Объявлению о закупке</t>
  </si>
  <si>
    <t xml:space="preserve"> Начальная (максимальная) цена контракта определена Заказчиком методом сопоставимых рыночных цен (анализ рынка) в соответствии с требованиями статьи 22 Федерального закона № 44-ФЗ </t>
  </si>
  <si>
    <t>штук</t>
  </si>
  <si>
    <t>Организация 1
Коммерческое предложение №65712594 от 27.08.2026</t>
  </si>
  <si>
    <t xml:space="preserve">Организация 2
Коммерческое предложение № 270801 от 27.08.2026 </t>
  </si>
  <si>
    <t xml:space="preserve">Организация 3
Коммерческое предложение № 83433  от 27.08.2026 </t>
  </si>
  <si>
    <t xml:space="preserve">Поставка 3Д-принтеров  для нужд филиала Уфимского университета в г.Кумертау </t>
  </si>
  <si>
    <t xml:space="preserve">3D-принтер FDM/FFF (Bambu Lab H2S Combo) </t>
  </si>
  <si>
    <t xml:space="preserve"> 3D-принтер FDM ( Bambu Lab P1S Combo)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</si>
</sst>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0_ ;\-#,##0.00\ "/>
    <numFmt numFmtId="165" formatCode="#,##0.0_ ;\-#,##0.0\ "/>
  </numFmts>
  <fonts count="2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rgb="FFC0C0C0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left" vertical="top" wrapText="1"/>
    </xf>
    <xf numFmtId="0" fontId="8" fillId="0" borderId="0" xfId="0" applyFont="1"/>
    <xf numFmtId="2" fontId="8" fillId="0" borderId="0" xfId="0" applyNumberFormat="1" applyFont="1"/>
    <xf numFmtId="2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2" borderId="6" xfId="0" applyFill="1" applyBorder="1"/>
    <xf numFmtId="0" fontId="0" fillId="2" borderId="2" xfId="0" applyFill="1" applyBorder="1"/>
    <xf numFmtId="0" fontId="10" fillId="2" borderId="0" xfId="0" applyFont="1" applyFill="1"/>
    <xf numFmtId="4" fontId="9" fillId="2" borderId="0" xfId="0" applyNumberFormat="1" applyFont="1" applyFill="1" applyAlignment="1">
      <alignment horizontal="left" vertical="top" wrapText="1"/>
    </xf>
    <xf numFmtId="0" fontId="10" fillId="0" borderId="0" xfId="0" applyFont="1"/>
    <xf numFmtId="4" fontId="11" fillId="2" borderId="0" xfId="0" applyNumberFormat="1" applyFont="1" applyFill="1" applyAlignment="1">
      <alignment horizontal="left" vertical="top" wrapText="1"/>
    </xf>
    <xf numFmtId="165" fontId="4" fillId="2" borderId="1" xfId="1" applyNumberFormat="1" applyFont="1" applyFill="1" applyBorder="1" applyAlignment="1">
      <alignment horizontal="center" vertical="center" wrapText="1"/>
    </xf>
    <xf numFmtId="2" fontId="0" fillId="0" borderId="0" xfId="0" applyNumberFormat="1"/>
    <xf numFmtId="2" fontId="13" fillId="3" borderId="10" xfId="0" applyNumberFormat="1" applyFont="1" applyFill="1" applyBorder="1" applyAlignment="1">
      <alignment horizontal="center" vertical="center" wrapText="1"/>
    </xf>
    <xf numFmtId="2" fontId="13" fillId="3" borderId="11" xfId="0" applyNumberFormat="1" applyFont="1" applyFill="1" applyBorder="1" applyAlignment="1">
      <alignment horizontal="center" vertical="center" wrapText="1"/>
    </xf>
    <xf numFmtId="2" fontId="14" fillId="3" borderId="1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4" borderId="1" xfId="0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15" fillId="4" borderId="1" xfId="0" applyNumberFormat="1" applyFont="1" applyFill="1" applyBorder="1" applyAlignment="1">
      <alignment horizontal="center" vertical="center" wrapText="1"/>
    </xf>
    <xf numFmtId="1" fontId="15" fillId="5" borderId="1" xfId="0" applyNumberFormat="1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4" fontId="19" fillId="0" borderId="0" xfId="0" applyNumberFormat="1" applyFont="1"/>
    <xf numFmtId="0" fontId="20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wrapText="1"/>
    </xf>
    <xf numFmtId="0" fontId="18" fillId="0" borderId="12" xfId="0" applyFont="1" applyBorder="1" applyAlignment="1">
      <alignment horizontal="left" vertical="top" wrapText="1"/>
    </xf>
    <xf numFmtId="0" fontId="19" fillId="0" borderId="0" xfId="0" applyFont="1"/>
    <xf numFmtId="0" fontId="7" fillId="0" borderId="0" xfId="0" applyFont="1" applyAlignment="1">
      <alignment horizont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15" fillId="4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8" fillId="4" borderId="4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1" fontId="15" fillId="5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1208210</xdr:colOff>
      <xdr:row>19</xdr:row>
      <xdr:rowOff>117231</xdr:rowOff>
    </xdr:from>
    <xdr:to>
      <xdr:col>8</xdr:col>
      <xdr:colOff>885825</xdr:colOff>
      <xdr:row>19</xdr:row>
      <xdr:rowOff>631581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510" y="4127256"/>
          <a:ext cx="89681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323850</xdr:colOff>
      <xdr:row>19</xdr:row>
      <xdr:rowOff>85725</xdr:rowOff>
    </xdr:from>
    <xdr:to>
      <xdr:col>10</xdr:col>
      <xdr:colOff>571500</xdr:colOff>
      <xdr:row>19</xdr:row>
      <xdr:rowOff>504825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3698200"/>
          <a:ext cx="1123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520147</xdr:colOff>
      <xdr:row>19</xdr:row>
      <xdr:rowOff>73591</xdr:rowOff>
    </xdr:from>
    <xdr:to>
      <xdr:col>4</xdr:col>
      <xdr:colOff>711758</xdr:colOff>
      <xdr:row>20</xdr:row>
      <xdr:rowOff>10957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7537" y="6563151"/>
          <a:ext cx="2452490" cy="586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zoomScale="91" zoomScaleNormal="91" zoomScaleSheetLayoutView="87" workbookViewId="0">
      <selection activeCell="B12" sqref="B12"/>
    </sheetView>
  </sheetViews>
  <sheetFormatPr defaultRowHeight="15" outlineLevelRow="2" x14ac:dyDescent="0.25"/>
  <cols>
    <col min="1" max="1" width="6.7109375" customWidth="1"/>
    <col min="2" max="2" width="46.140625" customWidth="1"/>
    <col min="3" max="4" width="17" style="1" customWidth="1"/>
    <col min="5" max="6" width="17.28515625" style="1" customWidth="1"/>
    <col min="7" max="8" width="18.28515625" customWidth="1"/>
    <col min="9" max="9" width="16.28515625" customWidth="1"/>
    <col min="10" max="10" width="13.140625" customWidth="1"/>
    <col min="11" max="11" width="13" customWidth="1"/>
    <col min="12" max="12" width="8.28515625" customWidth="1"/>
    <col min="13" max="13" width="11.42578125" customWidth="1"/>
    <col min="14" max="14" width="20.28515625" customWidth="1"/>
  </cols>
  <sheetData>
    <row r="1" spans="1:31" ht="37.5" customHeight="1" x14ac:dyDescent="0.25">
      <c r="K1" s="55" t="s">
        <v>18</v>
      </c>
      <c r="L1" s="55"/>
      <c r="M1" s="55"/>
      <c r="N1" s="55"/>
    </row>
    <row r="2" spans="1:31" s="2" customFormat="1" ht="36.75" customHeight="1" x14ac:dyDescent="0.3">
      <c r="A2" s="60" t="s">
        <v>13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/>
    </row>
    <row r="3" spans="1:31" s="3" customFormat="1" ht="24.7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/>
      <c r="AB3" s="6"/>
      <c r="AC3" s="6"/>
      <c r="AD3" s="6"/>
      <c r="AE3"/>
    </row>
    <row r="4" spans="1:31" s="3" customFormat="1" ht="18.600000000000001" customHeight="1" x14ac:dyDescent="0.25">
      <c r="A4" s="51" t="s">
        <v>7</v>
      </c>
      <c r="B4" s="52"/>
      <c r="C4" s="69" t="s">
        <v>24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5"/>
    </row>
    <row r="5" spans="1:31" s="3" customFormat="1" ht="37.5" customHeight="1" x14ac:dyDescent="0.25">
      <c r="A5" s="53" t="s">
        <v>3</v>
      </c>
      <c r="B5" s="54"/>
      <c r="C5" s="61" t="s">
        <v>19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5"/>
    </row>
    <row r="6" spans="1:31" s="2" customFormat="1" ht="15" hidden="1" customHeight="1" x14ac:dyDescent="0.25">
      <c r="N6" s="11"/>
    </row>
    <row r="7" spans="1:31" s="2" customFormat="1" ht="15" customHeight="1" x14ac:dyDescent="0.25">
      <c r="L7" s="2" t="s">
        <v>18</v>
      </c>
      <c r="N7" s="11"/>
    </row>
    <row r="8" spans="1:31" s="2" customFormat="1" ht="18.75" customHeight="1" x14ac:dyDescent="0.3">
      <c r="A8" s="12"/>
      <c r="B8" s="67" t="s">
        <v>14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1:31" ht="54.75" customHeight="1" x14ac:dyDescent="0.25">
      <c r="A9" s="64" t="s">
        <v>2</v>
      </c>
      <c r="B9" s="65" t="s">
        <v>10</v>
      </c>
      <c r="C9" s="47" t="s">
        <v>21</v>
      </c>
      <c r="D9" s="47"/>
      <c r="E9" s="48" t="s">
        <v>22</v>
      </c>
      <c r="F9" s="48"/>
      <c r="G9" s="48" t="s">
        <v>23</v>
      </c>
      <c r="H9" s="48"/>
      <c r="I9" s="48" t="s">
        <v>11</v>
      </c>
      <c r="J9" s="48" t="s">
        <v>0</v>
      </c>
      <c r="K9" s="48" t="s">
        <v>1</v>
      </c>
      <c r="L9" s="66" t="s">
        <v>6</v>
      </c>
      <c r="M9" s="72" t="s">
        <v>5</v>
      </c>
      <c r="N9" s="48" t="s">
        <v>12</v>
      </c>
    </row>
    <row r="10" spans="1:31" ht="30.6" customHeight="1" x14ac:dyDescent="0.25">
      <c r="A10" s="64"/>
      <c r="B10" s="65"/>
      <c r="C10" s="23" t="s">
        <v>9</v>
      </c>
      <c r="D10" s="22" t="s">
        <v>8</v>
      </c>
      <c r="E10" s="23" t="s">
        <v>9</v>
      </c>
      <c r="F10" s="22" t="s">
        <v>8</v>
      </c>
      <c r="G10" s="23" t="s">
        <v>9</v>
      </c>
      <c r="H10" s="22" t="s">
        <v>8</v>
      </c>
      <c r="I10" s="48"/>
      <c r="J10" s="48"/>
      <c r="K10" s="48"/>
      <c r="L10" s="66"/>
      <c r="M10" s="72"/>
      <c r="N10" s="48"/>
    </row>
    <row r="11" spans="1:31" s="34" customFormat="1" ht="30.6" customHeight="1" x14ac:dyDescent="0.25">
      <c r="A11" s="35">
        <v>1</v>
      </c>
      <c r="B11" s="36" t="s">
        <v>25</v>
      </c>
      <c r="C11" s="39">
        <v>167479</v>
      </c>
      <c r="D11" s="40">
        <f>C11*L11</f>
        <v>167479</v>
      </c>
      <c r="E11" s="39">
        <v>188897</v>
      </c>
      <c r="F11" s="40">
        <f>E11*L11</f>
        <v>188897</v>
      </c>
      <c r="G11" s="39">
        <v>177400</v>
      </c>
      <c r="H11" s="41">
        <f>G11*L11</f>
        <v>177400</v>
      </c>
      <c r="I11" s="25">
        <f t="shared" ref="I11:I17" si="0">ROUND(SUM(C11,E11,G11)/3,2)</f>
        <v>177925.33</v>
      </c>
      <c r="J11" s="32">
        <f t="shared" ref="J11:J17" si="1">_xlfn.STDEV.S(C11,E11,G11)</f>
        <v>10718.66</v>
      </c>
      <c r="K11" s="26">
        <f t="shared" ref="K11:K17" si="2">J11/I11*100</f>
        <v>6.02</v>
      </c>
      <c r="L11" s="37">
        <v>1</v>
      </c>
      <c r="M11" s="38" t="s">
        <v>20</v>
      </c>
      <c r="N11" s="43">
        <f t="shared" ref="N11:N17" si="3">I11*L11</f>
        <v>177925.33</v>
      </c>
    </row>
    <row r="12" spans="1:31" s="34" customFormat="1" ht="30.6" customHeight="1" x14ac:dyDescent="0.25">
      <c r="A12" s="35">
        <v>2</v>
      </c>
      <c r="B12" s="45" t="s">
        <v>26</v>
      </c>
      <c r="C12" s="39">
        <v>71999</v>
      </c>
      <c r="D12" s="40">
        <f t="shared" ref="D12:D18" si="4">C12*L12</f>
        <v>143998</v>
      </c>
      <c r="E12" s="39">
        <v>104523</v>
      </c>
      <c r="F12" s="40">
        <f t="shared" ref="F12:F18" si="5">E12*L12</f>
        <v>209046</v>
      </c>
      <c r="G12" s="39">
        <v>73000</v>
      </c>
      <c r="H12" s="41">
        <f t="shared" ref="H12:H18" si="6">G12*L12</f>
        <v>146000</v>
      </c>
      <c r="I12" s="25">
        <f t="shared" si="0"/>
        <v>83174</v>
      </c>
      <c r="J12" s="32">
        <f t="shared" si="1"/>
        <v>18495.55</v>
      </c>
      <c r="K12" s="26">
        <f t="shared" si="2"/>
        <v>22.24</v>
      </c>
      <c r="L12" s="37">
        <v>2</v>
      </c>
      <c r="M12" s="38" t="s">
        <v>20</v>
      </c>
      <c r="N12" s="43">
        <f t="shared" si="3"/>
        <v>166348</v>
      </c>
    </row>
    <row r="13" spans="1:31" s="34" customFormat="1" ht="30.6" hidden="1" customHeight="1" outlineLevel="1" x14ac:dyDescent="0.25">
      <c r="A13" s="35">
        <v>3</v>
      </c>
      <c r="B13" s="36"/>
      <c r="C13" s="39">
        <v>0</v>
      </c>
      <c r="D13" s="40">
        <f t="shared" si="4"/>
        <v>0</v>
      </c>
      <c r="E13" s="39">
        <v>0</v>
      </c>
      <c r="F13" s="40">
        <f t="shared" si="5"/>
        <v>0</v>
      </c>
      <c r="G13" s="39">
        <v>0</v>
      </c>
      <c r="H13" s="41">
        <f t="shared" si="6"/>
        <v>0</v>
      </c>
      <c r="I13" s="25">
        <f t="shared" si="0"/>
        <v>0</v>
      </c>
      <c r="J13" s="32">
        <f t="shared" si="1"/>
        <v>0</v>
      </c>
      <c r="K13" s="26" t="e">
        <f t="shared" si="2"/>
        <v>#DIV/0!</v>
      </c>
      <c r="L13" s="37">
        <v>20</v>
      </c>
      <c r="M13" s="38" t="s">
        <v>20</v>
      </c>
      <c r="N13" s="43">
        <f t="shared" si="3"/>
        <v>0</v>
      </c>
    </row>
    <row r="14" spans="1:31" s="34" customFormat="1" ht="30.6" hidden="1" customHeight="1" outlineLevel="1" x14ac:dyDescent="0.25">
      <c r="A14" s="35">
        <v>4</v>
      </c>
      <c r="B14" s="36"/>
      <c r="C14" s="39">
        <v>0</v>
      </c>
      <c r="D14" s="40">
        <f t="shared" si="4"/>
        <v>0</v>
      </c>
      <c r="E14" s="39">
        <v>0</v>
      </c>
      <c r="F14" s="40">
        <f t="shared" si="5"/>
        <v>0</v>
      </c>
      <c r="G14" s="39">
        <v>0</v>
      </c>
      <c r="H14" s="41">
        <f t="shared" si="6"/>
        <v>0</v>
      </c>
      <c r="I14" s="25">
        <f t="shared" si="0"/>
        <v>0</v>
      </c>
      <c r="J14" s="32">
        <f t="shared" si="1"/>
        <v>0</v>
      </c>
      <c r="K14" s="26" t="e">
        <f t="shared" si="2"/>
        <v>#DIV/0!</v>
      </c>
      <c r="L14" s="37">
        <v>20</v>
      </c>
      <c r="M14" s="38" t="s">
        <v>20</v>
      </c>
      <c r="N14" s="43">
        <f t="shared" si="3"/>
        <v>0</v>
      </c>
    </row>
    <row r="15" spans="1:31" s="34" customFormat="1" ht="30.6" hidden="1" customHeight="1" outlineLevel="2" x14ac:dyDescent="0.25">
      <c r="A15" s="35">
        <v>5</v>
      </c>
      <c r="B15" s="36"/>
      <c r="C15" s="39">
        <v>0</v>
      </c>
      <c r="D15" s="40">
        <f t="shared" si="4"/>
        <v>0</v>
      </c>
      <c r="E15" s="39">
        <v>0</v>
      </c>
      <c r="F15" s="40">
        <f t="shared" si="5"/>
        <v>0</v>
      </c>
      <c r="G15" s="39">
        <v>0</v>
      </c>
      <c r="H15" s="41">
        <f t="shared" si="6"/>
        <v>0</v>
      </c>
      <c r="I15" s="25">
        <f t="shared" si="0"/>
        <v>0</v>
      </c>
      <c r="J15" s="32">
        <f t="shared" si="1"/>
        <v>0</v>
      </c>
      <c r="K15" s="26" t="e">
        <f t="shared" si="2"/>
        <v>#DIV/0!</v>
      </c>
      <c r="L15" s="37">
        <v>0</v>
      </c>
      <c r="M15" s="38" t="s">
        <v>20</v>
      </c>
      <c r="N15" s="33">
        <f t="shared" si="3"/>
        <v>0</v>
      </c>
    </row>
    <row r="16" spans="1:31" s="34" customFormat="1" ht="30.6" hidden="1" customHeight="1" outlineLevel="2" x14ac:dyDescent="0.25">
      <c r="A16" s="35">
        <v>6</v>
      </c>
      <c r="B16" s="36"/>
      <c r="C16" s="39">
        <v>0</v>
      </c>
      <c r="D16" s="40">
        <f t="shared" si="4"/>
        <v>0</v>
      </c>
      <c r="E16" s="39">
        <v>0</v>
      </c>
      <c r="F16" s="40">
        <f t="shared" si="5"/>
        <v>0</v>
      </c>
      <c r="G16" s="39">
        <v>0</v>
      </c>
      <c r="H16" s="41">
        <f t="shared" si="6"/>
        <v>0</v>
      </c>
      <c r="I16" s="25">
        <f t="shared" si="0"/>
        <v>0</v>
      </c>
      <c r="J16" s="32">
        <f t="shared" si="1"/>
        <v>0</v>
      </c>
      <c r="K16" s="26" t="e">
        <f t="shared" si="2"/>
        <v>#DIV/0!</v>
      </c>
      <c r="L16" s="37">
        <v>0</v>
      </c>
      <c r="M16" s="38" t="s">
        <v>20</v>
      </c>
      <c r="N16" s="33">
        <f t="shared" si="3"/>
        <v>0</v>
      </c>
    </row>
    <row r="17" spans="1:30" s="34" customFormat="1" ht="30.6" hidden="1" customHeight="1" outlineLevel="2" x14ac:dyDescent="0.25">
      <c r="A17" s="35">
        <v>7</v>
      </c>
      <c r="B17" s="36"/>
      <c r="C17" s="39">
        <v>0</v>
      </c>
      <c r="D17" s="40">
        <f t="shared" si="4"/>
        <v>0</v>
      </c>
      <c r="E17" s="39">
        <v>0</v>
      </c>
      <c r="F17" s="40">
        <f t="shared" si="5"/>
        <v>0</v>
      </c>
      <c r="G17" s="39">
        <v>0</v>
      </c>
      <c r="H17" s="41">
        <f t="shared" si="6"/>
        <v>0</v>
      </c>
      <c r="I17" s="25">
        <f t="shared" si="0"/>
        <v>0</v>
      </c>
      <c r="J17" s="32">
        <f t="shared" si="1"/>
        <v>0</v>
      </c>
      <c r="K17" s="26" t="e">
        <f t="shared" si="2"/>
        <v>#DIV/0!</v>
      </c>
      <c r="L17" s="37">
        <v>0</v>
      </c>
      <c r="M17" s="38" t="s">
        <v>20</v>
      </c>
      <c r="N17" s="33">
        <f t="shared" si="3"/>
        <v>0</v>
      </c>
    </row>
    <row r="18" spans="1:30" hidden="1" outlineLevel="2" x14ac:dyDescent="0.25">
      <c r="A18" s="27">
        <v>8</v>
      </c>
      <c r="B18" s="29"/>
      <c r="C18" s="39">
        <v>0</v>
      </c>
      <c r="D18" s="40">
        <f t="shared" si="4"/>
        <v>0</v>
      </c>
      <c r="E18" s="39">
        <v>0</v>
      </c>
      <c r="F18" s="40">
        <f t="shared" si="5"/>
        <v>0</v>
      </c>
      <c r="G18" s="39">
        <v>0</v>
      </c>
      <c r="H18" s="41">
        <f t="shared" si="6"/>
        <v>0</v>
      </c>
      <c r="I18" s="25">
        <f t="shared" ref="I18" si="7">ROUND(SUM(C18,E18,G18)/3,2)</f>
        <v>0</v>
      </c>
      <c r="J18" s="32">
        <f t="shared" ref="J18" si="8">_xlfn.STDEV.S(C18,E18,G18)</f>
        <v>0</v>
      </c>
      <c r="K18" s="26" t="e">
        <f t="shared" ref="K18" si="9">J18/I18*100</f>
        <v>#DIV/0!</v>
      </c>
      <c r="L18" s="31">
        <v>0</v>
      </c>
      <c r="M18" s="30" t="s">
        <v>20</v>
      </c>
      <c r="N18" s="28">
        <f>I18*L18</f>
        <v>0</v>
      </c>
    </row>
    <row r="19" spans="1:30" ht="15" customHeight="1" collapsed="1" x14ac:dyDescent="0.25">
      <c r="A19" s="50" t="s">
        <v>4</v>
      </c>
      <c r="B19" s="50"/>
      <c r="C19" s="49">
        <f>SUM(D11:D18)</f>
        <v>311477</v>
      </c>
      <c r="D19" s="49"/>
      <c r="E19" s="49">
        <f>SUM(F11:F18)</f>
        <v>397943</v>
      </c>
      <c r="F19" s="49"/>
      <c r="G19" s="49">
        <f>SUM(H11:H18)</f>
        <v>323400</v>
      </c>
      <c r="H19" s="49"/>
      <c r="I19" s="25">
        <f>ROUND(SUM(C19,E19,G19)/3,2)</f>
        <v>344273.33</v>
      </c>
      <c r="J19" s="26">
        <f t="shared" ref="J19" si="10">_xlfn.STDEV.S(C19,E19,G19)</f>
        <v>46860.05</v>
      </c>
      <c r="K19" s="26">
        <f t="shared" ref="K19" si="11">J19/I19*100</f>
        <v>13.61</v>
      </c>
      <c r="L19" s="17">
        <v>3</v>
      </c>
      <c r="M19" s="24" t="s">
        <v>16</v>
      </c>
      <c r="N19" s="42">
        <f>SUM(N11:N18)</f>
        <v>344273.33</v>
      </c>
    </row>
    <row r="20" spans="1:30" s="15" customFormat="1" ht="51" x14ac:dyDescent="0.25">
      <c r="A20" s="13"/>
      <c r="B20" s="14" t="s">
        <v>17</v>
      </c>
      <c r="G20" s="16"/>
      <c r="H20" s="16"/>
      <c r="I20" s="16"/>
      <c r="J20" s="16"/>
      <c r="K20" s="16"/>
      <c r="L20" s="16"/>
      <c r="M20" s="16"/>
      <c r="N20" s="16"/>
    </row>
    <row r="21" spans="1:30" ht="7.5" customHeight="1" x14ac:dyDescent="0.25">
      <c r="A21" s="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30" ht="15.75" customHeight="1" thickBot="1" x14ac:dyDescent="0.3">
      <c r="A22" s="56"/>
      <c r="B22" s="56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21" customHeight="1" thickBot="1" x14ac:dyDescent="0.3">
      <c r="A23" s="58" t="s">
        <v>15</v>
      </c>
      <c r="B23" s="59"/>
      <c r="C23" s="59"/>
      <c r="D23" s="59"/>
      <c r="E23" s="44">
        <v>320000</v>
      </c>
      <c r="F23"/>
    </row>
    <row r="24" spans="1:30" ht="18.75" customHeight="1" thickBot="1" x14ac:dyDescent="0.3">
      <c r="A24" s="57"/>
      <c r="B24" s="57"/>
      <c r="C24" s="5"/>
      <c r="D24" s="5"/>
      <c r="E24" s="5"/>
      <c r="F24" s="5"/>
      <c r="G24" s="5"/>
      <c r="H24" s="5"/>
    </row>
  </sheetData>
  <mergeCells count="26">
    <mergeCell ref="K1:N1"/>
    <mergeCell ref="A22:B22"/>
    <mergeCell ref="A24:B24"/>
    <mergeCell ref="A23:D23"/>
    <mergeCell ref="A2:N2"/>
    <mergeCell ref="C5:N5"/>
    <mergeCell ref="A9:A10"/>
    <mergeCell ref="N9:N10"/>
    <mergeCell ref="B9:B10"/>
    <mergeCell ref="L9:L10"/>
    <mergeCell ref="K9:K10"/>
    <mergeCell ref="I9:I10"/>
    <mergeCell ref="J9:J10"/>
    <mergeCell ref="B8:N8"/>
    <mergeCell ref="C4:N4"/>
    <mergeCell ref="M9:M10"/>
    <mergeCell ref="A3:N3"/>
    <mergeCell ref="C9:D9"/>
    <mergeCell ref="E9:F9"/>
    <mergeCell ref="G9:H9"/>
    <mergeCell ref="G19:H19"/>
    <mergeCell ref="A19:B19"/>
    <mergeCell ref="A4:B4"/>
    <mergeCell ref="A5:B5"/>
    <mergeCell ref="C19:D19"/>
    <mergeCell ref="E19:F19"/>
  </mergeCells>
  <conditionalFormatting sqref="K11:K19">
    <cfRule type="cellIs" dxfId="0" priority="1" operator="greaterThan">
      <formula>33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sqref="A1:C41"/>
    </sheetView>
  </sheetViews>
  <sheetFormatPr defaultRowHeight="15" x14ac:dyDescent="0.25"/>
  <cols>
    <col min="1" max="1" width="12.28515625" customWidth="1"/>
    <col min="2" max="2" width="14.140625" customWidth="1"/>
    <col min="3" max="3" width="14.85546875" customWidth="1"/>
  </cols>
  <sheetData>
    <row r="1" spans="1:1" x14ac:dyDescent="0.25">
      <c r="A1" s="19"/>
    </row>
    <row r="2" spans="1:1" x14ac:dyDescent="0.25">
      <c r="A2" s="20"/>
    </row>
    <row r="3" spans="1:1" x14ac:dyDescent="0.25">
      <c r="A3" s="20"/>
    </row>
    <row r="4" spans="1:1" x14ac:dyDescent="0.25">
      <c r="A4" s="21"/>
    </row>
    <row r="5" spans="1:1" x14ac:dyDescent="0.25">
      <c r="A5" s="21"/>
    </row>
    <row r="6" spans="1:1" x14ac:dyDescent="0.25">
      <c r="A6" s="21"/>
    </row>
    <row r="7" spans="1:1" x14ac:dyDescent="0.25">
      <c r="A7" s="21"/>
    </row>
    <row r="8" spans="1:1" x14ac:dyDescent="0.25">
      <c r="A8" s="21"/>
    </row>
    <row r="9" spans="1:1" x14ac:dyDescent="0.25">
      <c r="A9" s="21"/>
    </row>
    <row r="10" spans="1:1" x14ac:dyDescent="0.25">
      <c r="A10" s="21"/>
    </row>
    <row r="11" spans="1:1" x14ac:dyDescent="0.25">
      <c r="A11" s="21"/>
    </row>
    <row r="12" spans="1:1" x14ac:dyDescent="0.25">
      <c r="A12" s="21"/>
    </row>
    <row r="13" spans="1:1" x14ac:dyDescent="0.25">
      <c r="A13" s="21"/>
    </row>
    <row r="14" spans="1:1" x14ac:dyDescent="0.25">
      <c r="A14" s="21"/>
    </row>
    <row r="15" spans="1:1" x14ac:dyDescent="0.25">
      <c r="A15" s="21"/>
    </row>
    <row r="16" spans="1:1" x14ac:dyDescent="0.25">
      <c r="A16" s="21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1"/>
    </row>
    <row r="24" spans="1:1" x14ac:dyDescent="0.25">
      <c r="A24" s="21"/>
    </row>
    <row r="25" spans="1:1" x14ac:dyDescent="0.25">
      <c r="A25" s="21"/>
    </row>
    <row r="26" spans="1:1" x14ac:dyDescent="0.25">
      <c r="A26" s="21"/>
    </row>
    <row r="27" spans="1:1" x14ac:dyDescent="0.25">
      <c r="A27" s="21"/>
    </row>
    <row r="28" spans="1:1" x14ac:dyDescent="0.25">
      <c r="A28" s="21"/>
    </row>
    <row r="29" spans="1:1" x14ac:dyDescent="0.25">
      <c r="A29" s="21"/>
    </row>
    <row r="30" spans="1:1" x14ac:dyDescent="0.25">
      <c r="A30" s="21"/>
    </row>
    <row r="31" spans="1:1" x14ac:dyDescent="0.25">
      <c r="A31" s="21"/>
    </row>
    <row r="32" spans="1:1" x14ac:dyDescent="0.25">
      <c r="A32" s="21"/>
    </row>
    <row r="33" spans="1:3" x14ac:dyDescent="0.25">
      <c r="A33" s="21"/>
    </row>
    <row r="34" spans="1:3" x14ac:dyDescent="0.25">
      <c r="A34" s="21"/>
    </row>
    <row r="35" spans="1:3" x14ac:dyDescent="0.25">
      <c r="A35" s="21"/>
    </row>
    <row r="36" spans="1:3" x14ac:dyDescent="0.25">
      <c r="A36" s="21"/>
    </row>
    <row r="37" spans="1:3" x14ac:dyDescent="0.25">
      <c r="A37" s="21"/>
    </row>
    <row r="38" spans="1:3" x14ac:dyDescent="0.25">
      <c r="A38" s="21"/>
    </row>
    <row r="39" spans="1:3" x14ac:dyDescent="0.25">
      <c r="A39" s="21"/>
      <c r="C39" s="18"/>
    </row>
    <row r="40" spans="1:3" x14ac:dyDescent="0.25">
      <c r="A40" s="21"/>
    </row>
    <row r="41" spans="1:3" x14ac:dyDescent="0.25">
      <c r="A41" s="18"/>
    </row>
    <row r="43" spans="1:3" x14ac:dyDescent="0.25">
      <c r="B43" s="18"/>
    </row>
    <row r="45" spans="1:3" x14ac:dyDescent="0.25">
      <c r="C45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</dc:creator>
  <cp:lastModifiedBy>Агент</cp:lastModifiedBy>
  <cp:lastPrinted>2026-08-27T10:45:23Z</cp:lastPrinted>
  <dcterms:created xsi:type="dcterms:W3CDTF">2012-03-16T09:46:17Z</dcterms:created>
  <dcterms:modified xsi:type="dcterms:W3CDTF">2026-09-10T07:04:09Z</dcterms:modified>
</cp:coreProperties>
</file>