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Анализ рынка (базовый)" sheetId="3" r:id="rId1"/>
  </sheets>
  <definedNames>
    <definedName name="_xlnm.Print_Area" localSheetId="0">'Анализ рынка (базовый)'!$A$1:$L$17</definedName>
  </definedNames>
  <calcPr calcId="162913" fullPrecision="0"/>
</workbook>
</file>

<file path=xl/calcChain.xml><?xml version="1.0" encoding="utf-8"?>
<calcChain xmlns="http://schemas.openxmlformats.org/spreadsheetml/2006/main">
  <c r="L14" i="3" l="1"/>
  <c r="I12" i="3" l="1"/>
  <c r="L12" i="3" s="1"/>
  <c r="J12" i="3"/>
  <c r="I13" i="3"/>
  <c r="L13" i="3" s="1"/>
  <c r="J13" i="3"/>
  <c r="K13" i="3" l="1"/>
  <c r="K12" i="3"/>
  <c r="I11" i="3"/>
  <c r="I10" i="3"/>
  <c r="L10" i="3" s="1"/>
  <c r="L11" i="3" l="1"/>
  <c r="J11" i="3"/>
  <c r="K11" i="3" l="1"/>
  <c r="J10" i="3"/>
  <c r="K10" i="3" l="1"/>
</calcChain>
</file>

<file path=xl/sharedStrings.xml><?xml version="1.0" encoding="utf-8"?>
<sst xmlns="http://schemas.openxmlformats.org/spreadsheetml/2006/main" count="32" uniqueCount="25">
  <si>
    <t>№ п/п</t>
  </si>
  <si>
    <t>Ед. изм.</t>
  </si>
  <si>
    <t>Кол-во</t>
  </si>
  <si>
    <t xml:space="preserve">Среднее квадратичное отклонение                                                            </t>
  </si>
  <si>
    <t xml:space="preserve">НМЦК (руб.)                  </t>
  </si>
  <si>
    <t xml:space="preserve">Коэффициент вариации (%)                                          </t>
  </si>
  <si>
    <t>ИТОГО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</si>
  <si>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</si>
  <si>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Используемый метод определения начальной (максимальной) цены контракта - метод сопоставимых рыночных цен (анализа рынка).
</t>
  </si>
  <si>
    <t>Обоснование выбранного метода обоснования начальной (максимальной) цены контракта: часть 6 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- является приоритетным для определения и обоснования начальной (максимальной) цены контракта.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</si>
  <si>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</si>
  <si>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r>
      <t>В соответствии с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расчет начальной (максимальной) цены по позиции, определяемой методом сопоставимых рыночных цен (анализа рынка) - НМЦК</t>
    </r>
    <r>
      <rPr>
        <vertAlign val="superscript"/>
        <sz val="12"/>
        <rFont val="Times New Roman"/>
        <family val="1"/>
        <charset val="204"/>
      </rPr>
      <t>рын</t>
    </r>
    <r>
      <rPr>
        <sz val="12"/>
        <rFont val="Times New Roman"/>
        <family val="1"/>
        <charset val="204"/>
      </rPr>
      <t>, производится по формуле:</t>
    </r>
  </si>
  <si>
    <r>
      <t xml:space="preserve">                                                    где: 
*                               цена за единицу товара, работы, услуги по позиции в денежном выражении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2"/>
        <rFont val="Times New Roman"/>
        <family val="1"/>
        <charset val="204"/>
      </rPr>
      <t xml:space="preserve">i  </t>
    </r>
    <r>
      <rPr>
        <sz val="12"/>
        <rFont val="Times New Roman"/>
        <family val="1"/>
        <charset val="204"/>
      </rPr>
      <t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</si>
  <si>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>ОКПД 2 (КТРУ)</t>
  </si>
  <si>
    <t>ОБОСНОВАНИЕ НАЧАЛЬНОЙ (МАКСИМАЛЬНОЙ) ЦЕНЫ КОНТРАКТА, НАЧАЛЬНЫХ ЦЕН ЕДИНИЦ ТОВАРА, РАБОТЫ, УСЛУГИ</t>
  </si>
  <si>
    <t>шт</t>
  </si>
  <si>
    <t xml:space="preserve">Источник ценовой информации 2 </t>
  </si>
  <si>
    <t xml:space="preserve">Источник ценовой информации 3 </t>
  </si>
  <si>
    <t xml:space="preserve">Источник ценовой информации 1 </t>
  </si>
  <si>
    <t>Объект закупки (траснпортные срелства)</t>
  </si>
  <si>
    <t>26.30.50.121</t>
  </si>
  <si>
    <t>Извещатели пожарные</t>
  </si>
  <si>
    <t>Предмет контракта: Поставка компонентов охранно-пожарной сигнализации и системы оповещения</t>
  </si>
  <si>
    <t>Мегафон</t>
  </si>
  <si>
    <t>26.40.42.110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</si>
</sst>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2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0" fontId="6" fillId="0" borderId="0" xfId="0" applyFont="1" applyAlignment="1"/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/>
    <xf numFmtId="4" fontId="2" fillId="0" borderId="0" xfId="0" applyNumberFormat="1" applyFont="1" applyBorder="1" applyAlignment="1"/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justify" vertical="distributed" wrapText="1"/>
    </xf>
    <xf numFmtId="0" fontId="2" fillId="0" borderId="0" xfId="0" applyFont="1" applyFill="1" applyAlignment="1"/>
    <xf numFmtId="0" fontId="9" fillId="0" borderId="0" xfId="0" applyFont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 shrinkToFit="1"/>
    </xf>
    <xf numFmtId="0" fontId="8" fillId="2" borderId="3" xfId="2" applyFont="1" applyFill="1" applyBorder="1" applyAlignment="1">
      <alignment horizontal="center" vertical="center" wrapText="1" shrinkToFit="1"/>
    </xf>
    <xf numFmtId="4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top" wrapText="1"/>
    </xf>
    <xf numFmtId="0" fontId="13" fillId="0" borderId="1" xfId="0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justify" vertical="distributed" wrapText="1"/>
    </xf>
    <xf numFmtId="4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1" fillId="0" borderId="4" xfId="0" applyFont="1" applyFill="1" applyBorder="1" applyAlignment="1">
      <alignment horizontal="center" vertical="center" wrapText="1" shrinkToFit="1"/>
    </xf>
    <xf numFmtId="4" fontId="1" fillId="0" borderId="5" xfId="0" applyNumberFormat="1" applyFont="1" applyFill="1" applyBorder="1" applyAlignment="1">
      <alignment horizontal="center" vertical="center" wrapText="1" shrinkToFit="1"/>
    </xf>
    <xf numFmtId="10" fontId="1" fillId="0" borderId="5" xfId="1" applyNumberFormat="1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distributed" wrapText="1"/>
    </xf>
    <xf numFmtId="0" fontId="9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3" xfId="2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16</xdr:row>
      <xdr:rowOff>29135</xdr:rowOff>
    </xdr:from>
    <xdr:ext cx="2590800" cy="6858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en-US" sz="1400" i="1">
                        <a:latin typeface="Cambria Math"/>
                      </a:rPr>
                      <m:t>=</m:t>
                    </m:r>
                    <m:r>
                      <m:rPr>
                        <m:sty m:val="p"/>
                      </m:rPr>
                      <a:rPr lang="en-US" sz="1400" b="0" i="1">
                        <a:latin typeface="Cambria Math"/>
                      </a:rPr>
                      <m:t>v</m:t>
                    </m:r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ru-RU" sz="1400" b="0" i="0">
                  <a:latin typeface="Cambria Math" panose="02040503050406030204" pitchFamily="18" charset="0"/>
                </a:rPr>
                <a:t>〖</a:t>
              </a:r>
              <a:r>
                <a:rPr lang="ru-RU" sz="1400" b="0" i="0">
                  <a:latin typeface="Cambria Math"/>
                </a:rPr>
                <a:t>НМЦК</a:t>
              </a:r>
              <a:r>
                <a:rPr lang="ru-RU" sz="1400" b="0" i="0">
                  <a:latin typeface="Cambria Math" panose="02040503050406030204" pitchFamily="18" charset="0"/>
                </a:rPr>
                <a:t>〗^</a:t>
              </a:r>
              <a:r>
                <a:rPr lang="ru-RU" sz="1400" b="0" i="0">
                  <a:latin typeface="Cambria Math"/>
                </a:rPr>
                <a:t>рын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v</a:t>
              </a:r>
              <a:r>
                <a:rPr lang="en-US" sz="1400" b="0" i="0">
                  <a:latin typeface="Cambria Math"/>
                  <a:ea typeface="Cambria Math"/>
                </a:rPr>
                <a:t>×1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0</xdr:col>
      <xdr:colOff>266701</xdr:colOff>
      <xdr:row>16</xdr:row>
      <xdr:rowOff>847725</xdr:rowOff>
    </xdr:from>
    <xdr:ext cx="1066800" cy="7810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en-US" sz="1400" b="0" i="0">
                  <a:latin typeface="Cambria Math"/>
                  <a:ea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16</xdr:col>
      <xdr:colOff>47625</xdr:colOff>
      <xdr:row>16</xdr:row>
      <xdr:rowOff>3176588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8581F3E-4DB5-402A-AD06-663C03F672C2}"/>
            </a:ext>
          </a:extLst>
        </xdr:cNvPr>
        <xdr:cNvSpPr txBox="1"/>
      </xdr:nvSpPr>
      <xdr:spPr>
        <a:xfrm>
          <a:off x="19802475" y="12253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view="pageBreakPreview" zoomScale="130" zoomScaleNormal="70" zoomScaleSheetLayoutView="130" workbookViewId="0">
      <selection activeCell="H12" sqref="H12"/>
    </sheetView>
  </sheetViews>
  <sheetFormatPr defaultColWidth="9.140625" defaultRowHeight="15" x14ac:dyDescent="0.25"/>
  <cols>
    <col min="1" max="1" width="4.5703125" style="3" customWidth="1"/>
    <col min="2" max="2" width="14.42578125" style="3" customWidth="1"/>
    <col min="3" max="3" width="41.7109375" style="3" customWidth="1"/>
    <col min="4" max="4" width="8.140625" style="3" customWidth="1"/>
    <col min="5" max="5" width="6.140625" style="13" customWidth="1"/>
    <col min="6" max="6" width="15.7109375" style="3" customWidth="1"/>
    <col min="7" max="7" width="16.5703125" style="13" customWidth="1"/>
    <col min="8" max="8" width="16.42578125" style="3" customWidth="1"/>
    <col min="9" max="9" width="17.28515625" style="3" customWidth="1"/>
    <col min="10" max="10" width="10.7109375" style="3" customWidth="1"/>
    <col min="11" max="11" width="9.5703125" style="3" customWidth="1"/>
    <col min="12" max="12" width="14.85546875" style="3" customWidth="1"/>
    <col min="13" max="16384" width="9.140625" style="3"/>
  </cols>
  <sheetData>
    <row r="1" spans="1:12" ht="18.75" customHeight="1" x14ac:dyDescent="0.25">
      <c r="A1" s="32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0.5" customHeight="1" x14ac:dyDescent="0.25">
      <c r="A2" s="2"/>
      <c r="B2" s="2"/>
    </row>
    <row r="3" spans="1:12" ht="16.5" x14ac:dyDescent="0.25">
      <c r="A3" s="33" t="s">
        <v>22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14.45" customHeight="1" x14ac:dyDescent="0.25">
      <c r="C4" s="1"/>
      <c r="D4" s="1"/>
      <c r="E4" s="21"/>
      <c r="F4" s="1"/>
      <c r="G4" s="21"/>
      <c r="H4" s="1"/>
      <c r="I4" s="1"/>
      <c r="J4" s="1"/>
      <c r="K4" s="1"/>
      <c r="L4" s="1"/>
    </row>
    <row r="5" spans="1:12" s="9" customFormat="1" ht="18.75" customHeight="1" x14ac:dyDescent="0.25">
      <c r="A5" s="36" t="s">
        <v>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2" s="9" customFormat="1" ht="51.75" customHeight="1" x14ac:dyDescent="0.25">
      <c r="A6" s="36" t="s">
        <v>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2" s="9" customFormat="1" ht="8.25" customHeight="1" x14ac:dyDescent="0.25">
      <c r="A7" s="10"/>
      <c r="B7" s="10"/>
      <c r="C7" s="10"/>
      <c r="D7" s="10"/>
      <c r="E7" s="22"/>
      <c r="F7" s="10"/>
      <c r="G7" s="22"/>
      <c r="H7" s="14"/>
      <c r="I7" s="10"/>
      <c r="J7" s="10"/>
      <c r="K7" s="10"/>
      <c r="L7" s="10"/>
    </row>
    <row r="8" spans="1:12" s="9" customFormat="1" ht="17.25" customHeight="1" x14ac:dyDescent="0.25">
      <c r="A8" s="37" t="s">
        <v>10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</row>
    <row r="9" spans="1:12" ht="80.25" customHeight="1" x14ac:dyDescent="0.25">
      <c r="A9" s="27" t="s">
        <v>0</v>
      </c>
      <c r="B9" s="27" t="s">
        <v>13</v>
      </c>
      <c r="C9" s="5" t="s">
        <v>19</v>
      </c>
      <c r="D9" s="27" t="s">
        <v>1</v>
      </c>
      <c r="E9" s="5" t="s">
        <v>2</v>
      </c>
      <c r="F9" s="5" t="s">
        <v>18</v>
      </c>
      <c r="G9" s="5" t="s">
        <v>16</v>
      </c>
      <c r="H9" s="5" t="s">
        <v>17</v>
      </c>
      <c r="I9" s="5" t="s">
        <v>7</v>
      </c>
      <c r="J9" s="5" t="s">
        <v>3</v>
      </c>
      <c r="K9" s="5" t="s">
        <v>5</v>
      </c>
      <c r="L9" s="5" t="s">
        <v>4</v>
      </c>
    </row>
    <row r="10" spans="1:12" s="20" customFormat="1" ht="15" customHeight="1" x14ac:dyDescent="0.25">
      <c r="A10" s="5">
        <v>1</v>
      </c>
      <c r="B10" s="17" t="s">
        <v>20</v>
      </c>
      <c r="C10" s="30" t="s">
        <v>21</v>
      </c>
      <c r="D10" s="18" t="s">
        <v>15</v>
      </c>
      <c r="E10" s="23">
        <v>20</v>
      </c>
      <c r="F10" s="31">
        <v>630</v>
      </c>
      <c r="G10" s="16">
        <v>685</v>
      </c>
      <c r="H10" s="19">
        <v>650</v>
      </c>
      <c r="I10" s="28">
        <f>ROUND(AVERAGE(F10:H10), 2)</f>
        <v>655</v>
      </c>
      <c r="J10" s="28">
        <f t="shared" ref="J10:J11" si="0">_xlfn.STDEV.S(G10:H10)</f>
        <v>24.75</v>
      </c>
      <c r="K10" s="29">
        <f t="shared" ref="K10" si="1">J10/I10</f>
        <v>3.78E-2</v>
      </c>
      <c r="L10" s="28">
        <f>I10*E10</f>
        <v>13100</v>
      </c>
    </row>
    <row r="11" spans="1:12" s="20" customFormat="1" ht="15" customHeight="1" x14ac:dyDescent="0.25">
      <c r="A11" s="5">
        <v>2</v>
      </c>
      <c r="B11" s="17" t="s">
        <v>20</v>
      </c>
      <c r="C11" s="30" t="s">
        <v>21</v>
      </c>
      <c r="D11" s="18" t="s">
        <v>15</v>
      </c>
      <c r="E11" s="23">
        <v>6</v>
      </c>
      <c r="F11" s="31">
        <v>720</v>
      </c>
      <c r="G11" s="16">
        <v>785</v>
      </c>
      <c r="H11" s="19">
        <v>750</v>
      </c>
      <c r="I11" s="28">
        <f t="shared" ref="I11" si="2">ROUND(AVERAGE(F11:H11), 2)</f>
        <v>751.67</v>
      </c>
      <c r="J11" s="28">
        <f t="shared" si="0"/>
        <v>24.75</v>
      </c>
      <c r="K11" s="29">
        <f t="shared" ref="K11" si="3">J11/I11</f>
        <v>3.2899999999999999E-2</v>
      </c>
      <c r="L11" s="28">
        <f t="shared" ref="L11" si="4">I11*E11</f>
        <v>4510.0200000000004</v>
      </c>
    </row>
    <row r="12" spans="1:12" s="20" customFormat="1" ht="15" customHeight="1" x14ac:dyDescent="0.25">
      <c r="A12" s="5">
        <v>3</v>
      </c>
      <c r="B12" s="17" t="s">
        <v>20</v>
      </c>
      <c r="C12" s="30" t="s">
        <v>21</v>
      </c>
      <c r="D12" s="18" t="s">
        <v>15</v>
      </c>
      <c r="E12" s="23">
        <v>5</v>
      </c>
      <c r="F12" s="31">
        <v>1600</v>
      </c>
      <c r="G12" s="16">
        <v>1850</v>
      </c>
      <c r="H12" s="19">
        <v>1750</v>
      </c>
      <c r="I12" s="28">
        <f t="shared" ref="I12" si="5">ROUND(AVERAGE(F12:H12), 2)</f>
        <v>1733.33</v>
      </c>
      <c r="J12" s="28">
        <f t="shared" ref="J12" si="6">_xlfn.STDEV.S(G12:H12)</f>
        <v>70.709999999999994</v>
      </c>
      <c r="K12" s="29">
        <f t="shared" ref="K12" si="7">J12/I12</f>
        <v>4.0800000000000003E-2</v>
      </c>
      <c r="L12" s="28">
        <f t="shared" ref="L12" si="8">I12*E12</f>
        <v>8666.65</v>
      </c>
    </row>
    <row r="13" spans="1:12" s="20" customFormat="1" ht="15" customHeight="1" x14ac:dyDescent="0.25">
      <c r="A13" s="5">
        <v>4</v>
      </c>
      <c r="B13" s="17" t="s">
        <v>24</v>
      </c>
      <c r="C13" s="30" t="s">
        <v>23</v>
      </c>
      <c r="D13" s="18" t="s">
        <v>15</v>
      </c>
      <c r="E13" s="23">
        <v>1</v>
      </c>
      <c r="F13" s="31">
        <v>6000</v>
      </c>
      <c r="G13" s="16">
        <v>6850</v>
      </c>
      <c r="H13" s="19">
        <v>6500</v>
      </c>
      <c r="I13" s="28">
        <f t="shared" ref="I13" si="9">ROUND(AVERAGE(F13:H13), 2)</f>
        <v>6450</v>
      </c>
      <c r="J13" s="28">
        <f t="shared" ref="J13" si="10">_xlfn.STDEV.S(G13:H13)</f>
        <v>247.49</v>
      </c>
      <c r="K13" s="29">
        <f t="shared" ref="K13" si="11">J13/I13</f>
        <v>3.8399999999999997E-2</v>
      </c>
      <c r="L13" s="28">
        <f t="shared" ref="L13" si="12">I13*E13</f>
        <v>6450</v>
      </c>
    </row>
    <row r="14" spans="1:12" ht="15.75" customHeight="1" x14ac:dyDescent="0.25">
      <c r="A14" s="38" t="s">
        <v>6</v>
      </c>
      <c r="B14" s="39"/>
      <c r="C14" s="39"/>
      <c r="D14" s="39"/>
      <c r="E14" s="39"/>
      <c r="F14" s="39"/>
      <c r="G14" s="39"/>
      <c r="H14" s="39"/>
      <c r="I14" s="39"/>
      <c r="J14" s="39"/>
      <c r="K14" s="40"/>
      <c r="L14" s="15">
        <f>SUM(L10:L13)</f>
        <v>32726.67</v>
      </c>
    </row>
    <row r="15" spans="1:12" x14ac:dyDescent="0.25">
      <c r="A15" s="13"/>
      <c r="B15" s="13"/>
      <c r="C15" s="13"/>
      <c r="D15" s="13"/>
      <c r="F15" s="13"/>
      <c r="H15" s="13"/>
      <c r="I15" s="13"/>
      <c r="J15" s="13"/>
      <c r="K15" s="13"/>
      <c r="L15" s="13"/>
    </row>
    <row r="16" spans="1:12" s="8" customFormat="1" ht="52.5" customHeight="1" x14ac:dyDescent="0.3">
      <c r="A16" s="34" t="s">
        <v>11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</row>
    <row r="17" spans="1:14" s="8" customFormat="1" ht="245.25" customHeight="1" x14ac:dyDescent="0.3">
      <c r="A17" s="35" t="s">
        <v>12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N17" s="11"/>
    </row>
    <row r="18" spans="1:14" s="8" customFormat="1" ht="24.2" customHeight="1" x14ac:dyDescent="0.3">
      <c r="A18" s="12"/>
      <c r="B18" s="12"/>
      <c r="C18" s="12"/>
      <c r="D18" s="12"/>
      <c r="E18" s="24"/>
      <c r="F18" s="12"/>
      <c r="G18" s="24"/>
      <c r="H18" s="12"/>
      <c r="I18" s="12"/>
      <c r="J18" s="12"/>
      <c r="K18" s="12"/>
      <c r="L18" s="12"/>
      <c r="N18" s="11"/>
    </row>
    <row r="19" spans="1:14" x14ac:dyDescent="0.25">
      <c r="A19" s="4"/>
      <c r="B19" s="4"/>
      <c r="F19" s="7"/>
      <c r="G19" s="25"/>
      <c r="H19" s="7"/>
    </row>
    <row r="20" spans="1:14" x14ac:dyDescent="0.25">
      <c r="F20" s="6"/>
      <c r="G20" s="26"/>
      <c r="H20" s="6"/>
    </row>
    <row r="21" spans="1:14" x14ac:dyDescent="0.25">
      <c r="F21" s="6"/>
      <c r="G21" s="26"/>
      <c r="H21" s="6"/>
    </row>
    <row r="22" spans="1:14" x14ac:dyDescent="0.25">
      <c r="F22" s="6"/>
      <c r="G22" s="26"/>
      <c r="H22" s="6"/>
    </row>
    <row r="23" spans="1:14" x14ac:dyDescent="0.25">
      <c r="F23" s="6"/>
      <c r="G23" s="26"/>
      <c r="H23" s="6"/>
    </row>
    <row r="24" spans="1:14" x14ac:dyDescent="0.25">
      <c r="F24" s="6"/>
      <c r="G24" s="26"/>
      <c r="H24" s="6"/>
    </row>
    <row r="25" spans="1:14" x14ac:dyDescent="0.25">
      <c r="F25" s="6"/>
      <c r="G25" s="26"/>
      <c r="H25" s="6"/>
    </row>
    <row r="26" spans="1:14" x14ac:dyDescent="0.25">
      <c r="F26" s="6"/>
      <c r="G26" s="26"/>
      <c r="H26" s="6"/>
    </row>
    <row r="27" spans="1:14" x14ac:dyDescent="0.25">
      <c r="F27" s="6"/>
      <c r="G27" s="26"/>
      <c r="H27" s="6"/>
    </row>
    <row r="28" spans="1:14" x14ac:dyDescent="0.25">
      <c r="F28" s="6"/>
      <c r="G28" s="26"/>
      <c r="H28" s="6"/>
    </row>
  </sheetData>
  <mergeCells count="8">
    <mergeCell ref="A1:L1"/>
    <mergeCell ref="A3:L3"/>
    <mergeCell ref="A16:L16"/>
    <mergeCell ref="A17:L17"/>
    <mergeCell ref="A6:L6"/>
    <mergeCell ref="A5:L5"/>
    <mergeCell ref="A8:L8"/>
    <mergeCell ref="A14:K14"/>
  </mergeCells>
  <pageMargins left="0.31496062992125984" right="0.31496062992125984" top="0.15748031496062992" bottom="0.15748031496062992" header="0.19685039370078741" footer="0.11811023622047245"/>
  <pageSetup paperSize="9" scale="71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2026-08-24T07:15:54Z</dcterms:modified>
</cp:coreProperties>
</file>