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120" windowHeight="1362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27" i="1"/>
  <c r="L27"/>
  <c r="J27"/>
  <c r="D6" i="2"/>
  <c r="D5"/>
  <c r="D8" s="1"/>
  <c r="D12" s="1"/>
  <c r="D14" s="1"/>
  <c r="D17" s="1"/>
  <c r="D7"/>
  <c r="D22" l="1"/>
</calcChain>
</file>

<file path=xl/sharedStrings.xml><?xml version="1.0" encoding="utf-8"?>
<sst xmlns="http://schemas.openxmlformats.org/spreadsheetml/2006/main" count="75" uniqueCount="58">
  <si>
    <t>Предмет закупки</t>
  </si>
  <si>
    <t>Основные характеристики объекта закупки</t>
  </si>
  <si>
    <t>Расчет произведен на основании полученных 3 ценовых предложений</t>
  </si>
  <si>
    <t>№ п/п</t>
  </si>
  <si>
    <t xml:space="preserve">Ценовая информация № 1 </t>
  </si>
  <si>
    <t xml:space="preserve">Ценовая информация № 2 </t>
  </si>
  <si>
    <t xml:space="preserve">Ценовая информация № 3 </t>
  </si>
  <si>
    <t>Цена, руб</t>
  </si>
  <si>
    <t>Источник №1</t>
  </si>
  <si>
    <t>Источник №2</t>
  </si>
  <si>
    <t>Источник №3</t>
  </si>
  <si>
    <t>Средняя арифметическая величина</t>
  </si>
  <si>
    <t>Количество значений</t>
  </si>
  <si>
    <t xml:space="preserve"> </t>
  </si>
  <si>
    <t>Количество (объем) ТРУ</t>
  </si>
  <si>
    <t>σ=</t>
  </si>
  <si>
    <t>Коэф.вариации V=</t>
  </si>
  <si>
    <t>%</t>
  </si>
  <si>
    <t>Совокупность значений:</t>
  </si>
  <si>
    <t xml:space="preserve">ОДНОРОДНЫЕ </t>
  </si>
  <si>
    <t>НЕОДНОРОДНЫЕ</t>
  </si>
  <si>
    <t>НМЦК рын.=</t>
  </si>
  <si>
    <t>рублей</t>
  </si>
  <si>
    <t>Количество</t>
  </si>
  <si>
    <t>Единица измерения</t>
  </si>
  <si>
    <t>Сведения о валюте, используемой для формирования цены контракта и расчетов с Исполнителем: Рубль Российской Федерации.</t>
  </si>
  <si>
    <t>Цена за ед.  руб.</t>
  </si>
  <si>
    <t xml:space="preserve">Стоимость, руб. </t>
  </si>
  <si>
    <t>Стоимость, руб.</t>
  </si>
  <si>
    <t>Цена за ед.  руб</t>
  </si>
  <si>
    <t>Для определения цены контракта направлен запрос 5 потенциальным Исполнителям</t>
  </si>
  <si>
    <r>
      <t>Цена контракта составляет</t>
    </r>
    <r>
      <rPr>
        <sz val="10"/>
        <color indexed="8"/>
        <rFont val="Times New Roman"/>
        <family val="1"/>
        <charset val="204"/>
      </rPr>
      <t xml:space="preserve">       =</t>
    </r>
  </si>
  <si>
    <t>Метод сопоставимых рыночных цен (анализа рынка) использован как приоритетный при определении цены контракта</t>
  </si>
  <si>
    <t>Дата подготовки определения цены контракта</t>
  </si>
  <si>
    <t>Используемый метод определения цены контракта с обоснованием</t>
  </si>
  <si>
    <t>В соответствии с  «ОПИСАНИЕМ ОБЪЕКТА ЗАКУПКИ»</t>
  </si>
  <si>
    <t>Наименование Работ</t>
  </si>
  <si>
    <t>шт.</t>
  </si>
  <si>
    <t>Оказание услуг по обязательному страхованию гражданской ответственности владельцев транспортных средств (ОСАГО)</t>
  </si>
  <si>
    <t>TOYOTA HIACE</t>
  </si>
  <si>
    <t>SsangYong Aktion Sports</t>
  </si>
  <si>
    <t>УАЗ 33303</t>
  </si>
  <si>
    <t>ЗИЛ ММЗ 45021</t>
  </si>
  <si>
    <t>АВТОКРАН ПУЮАНZLJ5292JGZ25H</t>
  </si>
  <si>
    <t>Toyota Camry</t>
  </si>
  <si>
    <t>ГАЗ 31105</t>
  </si>
  <si>
    <t>ГАЗ 33027-418</t>
  </si>
  <si>
    <t>ПАЗ 32054</t>
  </si>
  <si>
    <t>КАМАЗ 65117-62</t>
  </si>
  <si>
    <t>Погрузчик фронтальный DM-34</t>
  </si>
  <si>
    <t>Погрузчик New Holland 160</t>
  </si>
  <si>
    <t>Погрузчик-экскаватор ПЭ-82</t>
  </si>
  <si>
    <t>ВСЕГО:</t>
  </si>
  <si>
    <t xml:space="preserve">В целях улучшения экономических показателей учерждения и руководствуясь ст.28, ст.34 БК РФ начальная цена определена как наименьшая из предложенных потенциальными участниками размещения заказа. </t>
  </si>
  <si>
    <t>ценовая информация №1 (№ 976 от 25.05.2026 ) - 375 377,50 руб.;</t>
  </si>
  <si>
    <t>ценовая информация № 2 (№ 975 от 25.05.2026 ) - 374 022,86 руб.;</t>
  </si>
  <si>
    <t>ценовая информация № 3 (№ 977 от 25.05.2026) - 33 170,37 руб.</t>
  </si>
  <si>
    <t>Определение цены Контракта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</si>
</sst>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&quot;р.&quot;"/>
  </numFmts>
  <fonts count="1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1" fillId="0" borderId="0" xfId="0" applyFont="1"/>
    <xf numFmtId="0" fontId="1" fillId="0" borderId="4" xfId="0" applyFont="1" applyBorder="1"/>
    <xf numFmtId="4" fontId="1" fillId="0" borderId="5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3" borderId="0" xfId="0" applyFont="1" applyFill="1" applyBorder="1"/>
    <xf numFmtId="166" fontId="4" fillId="3" borderId="0" xfId="0" applyNumberFormat="1" applyFont="1" applyFill="1" applyBorder="1" applyAlignment="1">
      <alignment horizontal="right"/>
    </xf>
    <xf numFmtId="0" fontId="5" fillId="4" borderId="0" xfId="0" applyFont="1" applyFill="1" applyBorder="1"/>
    <xf numFmtId="166" fontId="4" fillId="4" borderId="0" xfId="0" applyNumberFormat="1" applyFont="1" applyFill="1" applyBorder="1" applyAlignment="1">
      <alignment horizontal="right"/>
    </xf>
    <xf numFmtId="0" fontId="5" fillId="5" borderId="0" xfId="0" applyFont="1" applyFill="1" applyBorder="1"/>
    <xf numFmtId="166" fontId="4" fillId="5" borderId="0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 vertical="center"/>
    </xf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left"/>
    </xf>
    <xf numFmtId="2" fontId="5" fillId="6" borderId="0" xfId="0" applyNumberFormat="1" applyFont="1" applyFill="1" applyBorder="1"/>
    <xf numFmtId="0" fontId="5" fillId="6" borderId="0" xfId="0" applyFont="1" applyFill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4" fillId="0" borderId="3" xfId="0" applyFont="1" applyBorder="1"/>
    <xf numFmtId="0" fontId="0" fillId="0" borderId="10" xfId="0" applyBorder="1"/>
    <xf numFmtId="0" fontId="4" fillId="7" borderId="10" xfId="0" applyFont="1" applyFill="1" applyBorder="1"/>
    <xf numFmtId="0" fontId="5" fillId="0" borderId="10" xfId="0" applyFont="1" applyBorder="1"/>
    <xf numFmtId="0" fontId="3" fillId="0" borderId="10" xfId="0" applyFont="1" applyBorder="1"/>
    <xf numFmtId="0" fontId="3" fillId="0" borderId="3" xfId="0" applyFont="1" applyBorder="1"/>
    <xf numFmtId="0" fontId="5" fillId="6" borderId="3" xfId="0" applyFont="1" applyFill="1" applyBorder="1"/>
    <xf numFmtId="0" fontId="3" fillId="0" borderId="11" xfId="0" applyFont="1" applyBorder="1"/>
    <xf numFmtId="0" fontId="7" fillId="6" borderId="4" xfId="0" applyFont="1" applyFill="1" applyBorder="1" applyAlignment="1">
      <alignment horizontal="right"/>
    </xf>
    <xf numFmtId="164" fontId="5" fillId="6" borderId="4" xfId="0" applyNumberFormat="1" applyFont="1" applyFill="1" applyBorder="1"/>
    <xf numFmtId="0" fontId="3" fillId="0" borderId="12" xfId="0" applyFont="1" applyBorder="1"/>
    <xf numFmtId="4" fontId="1" fillId="0" borderId="1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4"/>
  <sheetViews>
    <sheetView tabSelected="1" workbookViewId="0">
      <selection activeCell="B33" sqref="B33"/>
    </sheetView>
  </sheetViews>
  <sheetFormatPr defaultRowHeight="15"/>
  <cols>
    <col min="1" max="1" width="4" customWidth="1"/>
    <col min="2" max="2" width="24.85546875" customWidth="1"/>
    <col min="3" max="3" width="6.140625" customWidth="1"/>
    <col min="4" max="4" width="22.5703125" customWidth="1"/>
    <col min="5" max="5" width="9.85546875" customWidth="1"/>
    <col min="6" max="6" width="7.28515625" customWidth="1"/>
    <col min="8" max="8" width="12.42578125" customWidth="1"/>
    <col min="10" max="10" width="12.85546875" customWidth="1"/>
    <col min="11" max="11" width="10.140625" bestFit="1" customWidth="1"/>
    <col min="12" max="12" width="11.7109375" customWidth="1"/>
  </cols>
  <sheetData>
    <row r="1" spans="2:12" ht="15.75">
      <c r="B1" s="97" t="s">
        <v>57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12" ht="29.25" customHeight="1" thickBot="1">
      <c r="B2" s="7" t="s">
        <v>25</v>
      </c>
      <c r="C2" s="7"/>
      <c r="D2" s="7"/>
      <c r="E2" s="7"/>
      <c r="F2" s="7"/>
      <c r="G2" s="7"/>
      <c r="H2" s="7"/>
    </row>
    <row r="3" spans="2:12" ht="27.75" customHeight="1" thickBot="1">
      <c r="B3" s="1" t="s">
        <v>0</v>
      </c>
      <c r="C3" s="76" t="s">
        <v>38</v>
      </c>
      <c r="D3" s="66"/>
      <c r="E3" s="66"/>
      <c r="F3" s="66"/>
      <c r="G3" s="66"/>
      <c r="H3" s="66"/>
      <c r="I3" s="66"/>
      <c r="J3" s="66"/>
      <c r="K3" s="66"/>
      <c r="L3" s="67"/>
    </row>
    <row r="4" spans="2:12" ht="28.5" customHeight="1" thickBot="1">
      <c r="B4" s="2" t="s">
        <v>1</v>
      </c>
      <c r="C4" s="76" t="s">
        <v>35</v>
      </c>
      <c r="D4" s="66"/>
      <c r="E4" s="66"/>
      <c r="F4" s="66"/>
      <c r="G4" s="66"/>
      <c r="H4" s="66"/>
      <c r="I4" s="66"/>
      <c r="J4" s="66"/>
      <c r="K4" s="66"/>
      <c r="L4" s="67"/>
    </row>
    <row r="5" spans="2:12" ht="39" customHeight="1" thickBot="1">
      <c r="B5" s="11" t="s">
        <v>34</v>
      </c>
      <c r="C5" s="76" t="s">
        <v>32</v>
      </c>
      <c r="D5" s="66"/>
      <c r="E5" s="66"/>
      <c r="F5" s="66"/>
      <c r="G5" s="66"/>
      <c r="H5" s="66"/>
      <c r="I5" s="66"/>
      <c r="J5" s="66"/>
      <c r="K5" s="66"/>
      <c r="L5" s="67"/>
    </row>
    <row r="6" spans="2:12" ht="31.5" customHeight="1">
      <c r="B6" s="77" t="s">
        <v>57</v>
      </c>
      <c r="C6" s="80" t="s">
        <v>30</v>
      </c>
      <c r="D6" s="81"/>
      <c r="E6" s="81"/>
      <c r="F6" s="81"/>
      <c r="G6" s="81"/>
      <c r="H6" s="81"/>
      <c r="I6" s="81"/>
      <c r="J6" s="81"/>
      <c r="K6" s="81"/>
      <c r="L6" s="82"/>
    </row>
    <row r="7" spans="2:12" ht="15.75" customHeight="1">
      <c r="B7" s="63"/>
      <c r="C7" s="68" t="s">
        <v>2</v>
      </c>
      <c r="D7" s="69"/>
      <c r="E7" s="69"/>
      <c r="F7" s="69"/>
      <c r="G7" s="69"/>
      <c r="H7" s="69"/>
      <c r="I7" s="69"/>
      <c r="J7" s="69"/>
      <c r="K7" s="69"/>
      <c r="L7" s="70"/>
    </row>
    <row r="8" spans="2:12" ht="15.75" customHeight="1">
      <c r="B8" s="63"/>
      <c r="C8" s="83" t="s">
        <v>54</v>
      </c>
      <c r="D8" s="84"/>
      <c r="E8" s="84"/>
      <c r="F8" s="84"/>
      <c r="G8" s="84"/>
      <c r="H8" s="84"/>
      <c r="I8" s="84"/>
      <c r="J8" s="84"/>
      <c r="K8" s="84"/>
      <c r="L8" s="85"/>
    </row>
    <row r="9" spans="2:12" ht="15.75" customHeight="1">
      <c r="B9" s="63"/>
      <c r="C9" s="83" t="s">
        <v>55</v>
      </c>
      <c r="D9" s="84"/>
      <c r="E9" s="84"/>
      <c r="F9" s="84"/>
      <c r="G9" s="84"/>
      <c r="H9" s="84"/>
      <c r="I9" s="84"/>
      <c r="J9" s="84"/>
      <c r="K9" s="84"/>
      <c r="L9" s="85"/>
    </row>
    <row r="10" spans="2:12" ht="15.75" thickBot="1">
      <c r="B10" s="63"/>
      <c r="C10" s="83" t="s">
        <v>56</v>
      </c>
      <c r="D10" s="84"/>
      <c r="E10" s="84"/>
      <c r="F10" s="84"/>
      <c r="G10" s="84"/>
      <c r="H10" s="84"/>
      <c r="I10" s="84"/>
      <c r="J10" s="84"/>
      <c r="K10" s="84"/>
      <c r="L10" s="85"/>
    </row>
    <row r="11" spans="2:12" ht="38.25" customHeight="1">
      <c r="B11" s="63"/>
      <c r="C11" s="86" t="s">
        <v>3</v>
      </c>
      <c r="D11" s="88" t="s">
        <v>36</v>
      </c>
      <c r="E11" s="88" t="s">
        <v>24</v>
      </c>
      <c r="F11" s="88" t="s">
        <v>23</v>
      </c>
      <c r="G11" s="88" t="s">
        <v>4</v>
      </c>
      <c r="H11" s="88"/>
      <c r="I11" s="88" t="s">
        <v>5</v>
      </c>
      <c r="J11" s="88"/>
      <c r="K11" s="88" t="s">
        <v>6</v>
      </c>
      <c r="L11" s="89"/>
    </row>
    <row r="12" spans="2:12" ht="25.5">
      <c r="B12" s="63"/>
      <c r="C12" s="87"/>
      <c r="D12" s="90"/>
      <c r="E12" s="90"/>
      <c r="F12" s="90"/>
      <c r="G12" s="16" t="s">
        <v>26</v>
      </c>
      <c r="H12" s="16" t="s">
        <v>27</v>
      </c>
      <c r="I12" s="16" t="s">
        <v>26</v>
      </c>
      <c r="J12" s="16" t="s">
        <v>28</v>
      </c>
      <c r="K12" s="16" t="s">
        <v>29</v>
      </c>
      <c r="L12" s="55" t="s">
        <v>27</v>
      </c>
    </row>
    <row r="13" spans="2:12" ht="15.75">
      <c r="B13" s="63"/>
      <c r="C13" s="18">
        <v>1</v>
      </c>
      <c r="D13" s="54" t="s">
        <v>44</v>
      </c>
      <c r="E13" s="16" t="s">
        <v>37</v>
      </c>
      <c r="F13" s="16">
        <v>1</v>
      </c>
      <c r="G13" s="10">
        <v>30413.37</v>
      </c>
      <c r="H13" s="10">
        <v>30413.37</v>
      </c>
      <c r="I13" s="10">
        <v>30413.37</v>
      </c>
      <c r="J13" s="10">
        <v>30413.37</v>
      </c>
      <c r="K13" s="10">
        <v>3155.47</v>
      </c>
      <c r="L13" s="56">
        <v>3155.47</v>
      </c>
    </row>
    <row r="14" spans="2:12" ht="15.75">
      <c r="B14" s="63"/>
      <c r="C14" s="18">
        <v>2</v>
      </c>
      <c r="D14" s="54" t="s">
        <v>44</v>
      </c>
      <c r="E14" s="16" t="s">
        <v>37</v>
      </c>
      <c r="F14" s="16">
        <v>1</v>
      </c>
      <c r="G14" s="10">
        <v>30413.37</v>
      </c>
      <c r="H14" s="10">
        <v>30413.37</v>
      </c>
      <c r="I14" s="10">
        <v>30413.37</v>
      </c>
      <c r="J14" s="10">
        <v>30413.37</v>
      </c>
      <c r="K14" s="10">
        <v>3155.47</v>
      </c>
      <c r="L14" s="56">
        <v>3155.47</v>
      </c>
    </row>
    <row r="15" spans="2:12" ht="15.75">
      <c r="B15" s="63"/>
      <c r="C15" s="18">
        <v>3</v>
      </c>
      <c r="D15" s="54" t="s">
        <v>45</v>
      </c>
      <c r="E15" s="16" t="s">
        <v>37</v>
      </c>
      <c r="F15" s="16">
        <v>1</v>
      </c>
      <c r="G15" s="10">
        <v>20909.189999999999</v>
      </c>
      <c r="H15" s="10">
        <v>20909.189999999999</v>
      </c>
      <c r="I15" s="10">
        <v>20909.189999999999</v>
      </c>
      <c r="J15" s="10">
        <v>20909.189999999999</v>
      </c>
      <c r="K15" s="10">
        <v>2169.38</v>
      </c>
      <c r="L15" s="56">
        <v>2169.38</v>
      </c>
    </row>
    <row r="16" spans="2:12" ht="15.75">
      <c r="B16" s="63"/>
      <c r="C16" s="18">
        <v>4</v>
      </c>
      <c r="D16" s="54" t="s">
        <v>39</v>
      </c>
      <c r="E16" s="16" t="s">
        <v>37</v>
      </c>
      <c r="F16" s="16">
        <v>1</v>
      </c>
      <c r="G16" s="10">
        <v>30413.37</v>
      </c>
      <c r="H16" s="10">
        <v>30413.37</v>
      </c>
      <c r="I16" s="10">
        <v>30413.37</v>
      </c>
      <c r="J16" s="10">
        <v>30413.37</v>
      </c>
      <c r="K16" s="10">
        <v>3155.47</v>
      </c>
      <c r="L16" s="56">
        <v>3155.47</v>
      </c>
    </row>
    <row r="17" spans="2:12" ht="31.5">
      <c r="B17" s="63"/>
      <c r="C17" s="18">
        <v>5</v>
      </c>
      <c r="D17" s="54" t="s">
        <v>40</v>
      </c>
      <c r="E17" s="16" t="s">
        <v>37</v>
      </c>
      <c r="F17" s="16">
        <v>1</v>
      </c>
      <c r="G17" s="10">
        <v>26611.7</v>
      </c>
      <c r="H17" s="10">
        <v>26611.7</v>
      </c>
      <c r="I17" s="10">
        <v>26611.7</v>
      </c>
      <c r="J17" s="10">
        <v>26611.7</v>
      </c>
      <c r="K17" s="10">
        <v>2761.03</v>
      </c>
      <c r="L17" s="56">
        <v>2761.03</v>
      </c>
    </row>
    <row r="18" spans="2:12" ht="15.75">
      <c r="B18" s="63"/>
      <c r="C18" s="18">
        <v>6</v>
      </c>
      <c r="D18" s="54" t="s">
        <v>46</v>
      </c>
      <c r="E18" s="16" t="s">
        <v>37</v>
      </c>
      <c r="F18" s="16">
        <v>1</v>
      </c>
      <c r="G18" s="10">
        <v>26611.7</v>
      </c>
      <c r="H18" s="10">
        <v>26611.7</v>
      </c>
      <c r="I18" s="10">
        <v>26611.7</v>
      </c>
      <c r="J18" s="10">
        <v>26611.7</v>
      </c>
      <c r="K18" s="10">
        <v>2761.03</v>
      </c>
      <c r="L18" s="56">
        <v>2761.03</v>
      </c>
    </row>
    <row r="19" spans="2:12" ht="15.75">
      <c r="B19" s="63"/>
      <c r="C19" s="18">
        <v>7</v>
      </c>
      <c r="D19" s="54" t="s">
        <v>41</v>
      </c>
      <c r="E19" s="16" t="s">
        <v>37</v>
      </c>
      <c r="F19" s="16">
        <v>1</v>
      </c>
      <c r="G19" s="10">
        <v>20909.189999999999</v>
      </c>
      <c r="H19" s="10">
        <v>20909.189999999999</v>
      </c>
      <c r="I19" s="10">
        <v>20909.189999999999</v>
      </c>
      <c r="J19" s="10">
        <v>20909.189999999999</v>
      </c>
      <c r="K19" s="10">
        <v>2169.38</v>
      </c>
      <c r="L19" s="56">
        <v>2169.38</v>
      </c>
    </row>
    <row r="20" spans="2:12" ht="15.75">
      <c r="B20" s="63"/>
      <c r="C20" s="18">
        <v>8</v>
      </c>
      <c r="D20" s="54" t="s">
        <v>47</v>
      </c>
      <c r="E20" s="16" t="s">
        <v>37</v>
      </c>
      <c r="F20" s="16">
        <v>1</v>
      </c>
      <c r="G20" s="10">
        <v>28324.76</v>
      </c>
      <c r="H20" s="10">
        <v>28324.76</v>
      </c>
      <c r="I20" s="10">
        <v>28324.76</v>
      </c>
      <c r="J20" s="10">
        <v>28324.76</v>
      </c>
      <c r="K20" s="10">
        <v>2695.29</v>
      </c>
      <c r="L20" s="56">
        <v>2695.29</v>
      </c>
    </row>
    <row r="21" spans="2:12" ht="15.75">
      <c r="B21" s="63"/>
      <c r="C21" s="18">
        <v>9</v>
      </c>
      <c r="D21" s="54" t="s">
        <v>42</v>
      </c>
      <c r="E21" s="16" t="s">
        <v>37</v>
      </c>
      <c r="F21" s="16">
        <v>1</v>
      </c>
      <c r="G21" s="10">
        <v>39602.67</v>
      </c>
      <c r="H21" s="10">
        <v>39602.67</v>
      </c>
      <c r="I21" s="10">
        <v>39602.67</v>
      </c>
      <c r="J21" s="10">
        <v>39602.67</v>
      </c>
      <c r="K21" s="10">
        <v>2629.56</v>
      </c>
      <c r="L21" s="56">
        <v>2629.56</v>
      </c>
    </row>
    <row r="22" spans="2:12" ht="15.75">
      <c r="B22" s="63"/>
      <c r="C22" s="18">
        <v>10</v>
      </c>
      <c r="D22" s="54" t="s">
        <v>48</v>
      </c>
      <c r="E22" s="16" t="s">
        <v>37</v>
      </c>
      <c r="F22" s="16">
        <v>1</v>
      </c>
      <c r="G22" s="10">
        <v>39602.67</v>
      </c>
      <c r="H22" s="10">
        <v>39602.67</v>
      </c>
      <c r="I22" s="10">
        <v>49690.39</v>
      </c>
      <c r="J22" s="10">
        <v>49690.39</v>
      </c>
      <c r="K22" s="10">
        <v>3286.95</v>
      </c>
      <c r="L22" s="56">
        <v>3286.95</v>
      </c>
    </row>
    <row r="23" spans="2:12" ht="47.25">
      <c r="B23" s="63"/>
      <c r="C23" s="18">
        <v>11</v>
      </c>
      <c r="D23" s="54" t="s">
        <v>43</v>
      </c>
      <c r="E23" s="16" t="s">
        <v>37</v>
      </c>
      <c r="F23" s="16">
        <v>1</v>
      </c>
      <c r="G23" s="10">
        <v>49690.39</v>
      </c>
      <c r="H23" s="10">
        <v>49690.39</v>
      </c>
      <c r="I23" s="10">
        <v>49690.39</v>
      </c>
      <c r="J23" s="10">
        <v>49690.39</v>
      </c>
      <c r="K23" s="10">
        <v>3286.95</v>
      </c>
      <c r="L23" s="56">
        <v>3286.95</v>
      </c>
    </row>
    <row r="24" spans="2:12" ht="31.5">
      <c r="B24" s="63"/>
      <c r="C24" s="18">
        <v>12</v>
      </c>
      <c r="D24" s="54" t="s">
        <v>49</v>
      </c>
      <c r="E24" s="16" t="s">
        <v>37</v>
      </c>
      <c r="F24" s="16">
        <v>1</v>
      </c>
      <c r="G24" s="10">
        <v>10625.04</v>
      </c>
      <c r="H24" s="10">
        <v>10625.04</v>
      </c>
      <c r="I24" s="10">
        <v>6810.92</v>
      </c>
      <c r="J24" s="10">
        <v>6810.92</v>
      </c>
      <c r="K24" s="10">
        <v>648.13</v>
      </c>
      <c r="L24" s="56">
        <v>648.13</v>
      </c>
    </row>
    <row r="25" spans="2:12" ht="31.5">
      <c r="B25" s="63"/>
      <c r="C25" s="18">
        <v>13</v>
      </c>
      <c r="D25" s="54" t="s">
        <v>50</v>
      </c>
      <c r="E25" s="16" t="s">
        <v>37</v>
      </c>
      <c r="F25" s="16">
        <v>1</v>
      </c>
      <c r="G25" s="10">
        <v>10625.04</v>
      </c>
      <c r="H25" s="10">
        <v>10625.04</v>
      </c>
      <c r="I25" s="10">
        <v>6810.92</v>
      </c>
      <c r="J25" s="10">
        <v>6810.92</v>
      </c>
      <c r="K25" s="10">
        <v>648.13</v>
      </c>
      <c r="L25" s="56">
        <v>648.13</v>
      </c>
    </row>
    <row r="26" spans="2:12" ht="31.5">
      <c r="B26" s="63"/>
      <c r="C26" s="18">
        <v>14</v>
      </c>
      <c r="D26" s="54" t="s">
        <v>51</v>
      </c>
      <c r="E26" s="9" t="s">
        <v>37</v>
      </c>
      <c r="F26" s="16">
        <v>1</v>
      </c>
      <c r="G26" s="10">
        <v>10625.04</v>
      </c>
      <c r="H26" s="10">
        <v>10625.04</v>
      </c>
      <c r="I26" s="10">
        <v>6810.92</v>
      </c>
      <c r="J26" s="10">
        <v>6810.92</v>
      </c>
      <c r="K26" s="8">
        <v>648.13</v>
      </c>
      <c r="L26" s="53">
        <v>648.13</v>
      </c>
    </row>
    <row r="27" spans="2:12" ht="15.75" thickBot="1">
      <c r="B27" s="63"/>
      <c r="C27" s="57"/>
      <c r="D27" s="58" t="s">
        <v>52</v>
      </c>
      <c r="E27" s="58"/>
      <c r="F27" s="59"/>
      <c r="G27" s="60"/>
      <c r="H27" s="61">
        <f>SUM(H13:H26)</f>
        <v>375377.49999999994</v>
      </c>
      <c r="I27" s="61"/>
      <c r="J27" s="61">
        <f>SUM(J13:J26)</f>
        <v>374022.86</v>
      </c>
      <c r="K27" s="61"/>
      <c r="L27" s="62">
        <f>SUM(L13:L26)</f>
        <v>33170.370000000003</v>
      </c>
    </row>
    <row r="28" spans="2:12" ht="7.5" customHeight="1">
      <c r="B28" s="78"/>
      <c r="C28" s="63"/>
      <c r="D28" s="64"/>
      <c r="E28" s="64"/>
      <c r="F28" s="64"/>
      <c r="G28" s="64"/>
      <c r="H28" s="12"/>
      <c r="I28" s="13"/>
      <c r="J28" s="13"/>
      <c r="K28" s="13"/>
      <c r="L28" s="3"/>
    </row>
    <row r="29" spans="2:12" ht="4.5" customHeight="1">
      <c r="B29" s="78"/>
      <c r="C29" s="63"/>
      <c r="D29" s="64"/>
      <c r="E29" s="64"/>
      <c r="F29" s="64"/>
      <c r="G29" s="14"/>
      <c r="H29" s="13"/>
      <c r="I29" s="13"/>
      <c r="J29" s="13"/>
      <c r="K29" s="13"/>
      <c r="L29" s="3"/>
    </row>
    <row r="30" spans="2:12" ht="40.5" customHeight="1">
      <c r="B30" s="78"/>
      <c r="C30" s="68" t="s">
        <v>53</v>
      </c>
      <c r="D30" s="69"/>
      <c r="E30" s="69"/>
      <c r="F30" s="69"/>
      <c r="G30" s="69"/>
      <c r="H30" s="69"/>
      <c r="I30" s="69"/>
      <c r="J30" s="69"/>
      <c r="K30" s="69"/>
      <c r="L30" s="70"/>
    </row>
    <row r="31" spans="2:12" ht="15.75" customHeight="1">
      <c r="B31" s="78"/>
      <c r="C31" s="74" t="s">
        <v>31</v>
      </c>
      <c r="D31" s="75"/>
      <c r="E31" s="75"/>
      <c r="F31" s="75"/>
      <c r="G31" s="75"/>
      <c r="H31" s="75"/>
      <c r="I31" s="75"/>
      <c r="J31" s="17">
        <v>33170.370000000003</v>
      </c>
      <c r="K31" s="15" t="s">
        <v>22</v>
      </c>
      <c r="L31" s="4"/>
    </row>
    <row r="32" spans="2:12" ht="0.75" customHeight="1" thickBot="1">
      <c r="B32" s="79"/>
      <c r="C32" s="71"/>
      <c r="D32" s="72"/>
      <c r="E32" s="72"/>
      <c r="F32" s="72"/>
      <c r="G32" s="72"/>
      <c r="H32" s="72"/>
      <c r="I32" s="72"/>
      <c r="J32" s="72"/>
      <c r="K32" s="72"/>
      <c r="L32" s="73"/>
    </row>
    <row r="33" spans="2:12" ht="28.5" customHeight="1" thickBot="1">
      <c r="B33" s="11" t="s">
        <v>33</v>
      </c>
      <c r="C33" s="65">
        <v>46167</v>
      </c>
      <c r="D33" s="66"/>
      <c r="E33" s="66"/>
      <c r="F33" s="66"/>
      <c r="G33" s="66"/>
      <c r="H33" s="66"/>
      <c r="I33" s="66"/>
      <c r="J33" s="66"/>
      <c r="K33" s="66"/>
      <c r="L33" s="67"/>
    </row>
    <row r="34" spans="2:12"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mergeCells count="23">
    <mergeCell ref="B1:L1"/>
    <mergeCell ref="C3:L3"/>
    <mergeCell ref="C4:L4"/>
    <mergeCell ref="C5:L5"/>
    <mergeCell ref="B6:B32"/>
    <mergeCell ref="C6:L6"/>
    <mergeCell ref="C7:L7"/>
    <mergeCell ref="C8:L8"/>
    <mergeCell ref="C9:L9"/>
    <mergeCell ref="C10:L10"/>
    <mergeCell ref="C11:C12"/>
    <mergeCell ref="K11:L11"/>
    <mergeCell ref="E11:E12"/>
    <mergeCell ref="D11:D12"/>
    <mergeCell ref="F11:F12"/>
    <mergeCell ref="G11:H11"/>
    <mergeCell ref="I11:J11"/>
    <mergeCell ref="C28:G28"/>
    <mergeCell ref="C33:L33"/>
    <mergeCell ref="C29:F29"/>
    <mergeCell ref="C30:L30"/>
    <mergeCell ref="C32:L32"/>
    <mergeCell ref="C31:I3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4"/>
  <sheetViews>
    <sheetView workbookViewId="0">
      <selection activeCell="D2" sqref="D2"/>
    </sheetView>
  </sheetViews>
  <sheetFormatPr defaultRowHeight="15"/>
  <cols>
    <col min="2" max="2" width="16.42578125" customWidth="1"/>
    <col min="3" max="3" width="22" customWidth="1"/>
    <col min="4" max="4" width="19.28515625" customWidth="1"/>
    <col min="6" max="6" width="22.5703125" customWidth="1"/>
  </cols>
  <sheetData>
    <row r="2" spans="2:6" ht="15.75" thickBot="1"/>
    <row r="3" spans="2:6">
      <c r="B3" s="38"/>
      <c r="C3" s="39"/>
      <c r="D3" s="39"/>
      <c r="E3" s="40"/>
      <c r="F3" s="19"/>
    </row>
    <row r="4" spans="2:6">
      <c r="B4" s="41"/>
      <c r="C4" s="20"/>
      <c r="D4" s="21" t="s">
        <v>7</v>
      </c>
      <c r="E4" s="42"/>
      <c r="F4" s="20"/>
    </row>
    <row r="5" spans="2:6">
      <c r="B5" s="43"/>
      <c r="C5" s="22" t="s">
        <v>8</v>
      </c>
      <c r="D5" s="23">
        <f>Лист1!H27</f>
        <v>375377.49999999994</v>
      </c>
      <c r="E5" s="42"/>
      <c r="F5" s="20"/>
    </row>
    <row r="6" spans="2:6">
      <c r="B6" s="43"/>
      <c r="C6" s="24" t="s">
        <v>9</v>
      </c>
      <c r="D6" s="25">
        <f>Лист1!J27</f>
        <v>374022.86</v>
      </c>
      <c r="E6" s="42"/>
      <c r="F6" s="20"/>
    </row>
    <row r="7" spans="2:6">
      <c r="B7" s="43"/>
      <c r="C7" s="26" t="s">
        <v>10</v>
      </c>
      <c r="D7" s="27">
        <f>Лист1!L27</f>
        <v>33170.370000000003</v>
      </c>
      <c r="E7" s="42"/>
      <c r="F7" s="20"/>
    </row>
    <row r="8" spans="2:6">
      <c r="B8" s="91" t="s">
        <v>11</v>
      </c>
      <c r="C8" s="92"/>
      <c r="D8" s="28">
        <f>AVERAGE(D5:D7)</f>
        <v>260856.90999999995</v>
      </c>
      <c r="E8" s="42"/>
      <c r="F8" s="20"/>
    </row>
    <row r="9" spans="2:6">
      <c r="B9" s="44" t="s">
        <v>12</v>
      </c>
      <c r="C9" s="29"/>
      <c r="D9" s="30">
        <v>3</v>
      </c>
      <c r="E9" s="42"/>
      <c r="F9" s="20" t="s">
        <v>13</v>
      </c>
    </row>
    <row r="10" spans="2:6">
      <c r="B10" s="44" t="s">
        <v>14</v>
      </c>
      <c r="C10" s="29"/>
      <c r="D10" s="30">
        <v>1</v>
      </c>
      <c r="E10" s="42"/>
      <c r="F10" s="20"/>
    </row>
    <row r="11" spans="2:6">
      <c r="B11" s="45"/>
      <c r="C11" s="20"/>
      <c r="D11" s="31"/>
      <c r="E11" s="42"/>
      <c r="F11" s="20"/>
    </row>
    <row r="12" spans="2:6">
      <c r="B12" s="46"/>
      <c r="C12" s="32" t="s">
        <v>15</v>
      </c>
      <c r="D12" s="33">
        <f>SQRT((POWER(D5-D8,2)+POWER(D6-D8,2)+POWER(D7-D8,2))/(D9-1))</f>
        <v>197183.49103122475</v>
      </c>
      <c r="E12" s="47"/>
      <c r="F12" s="19"/>
    </row>
    <row r="13" spans="2:6">
      <c r="B13" s="46"/>
      <c r="C13" s="19"/>
      <c r="D13" s="19"/>
      <c r="E13" s="47"/>
      <c r="F13" s="19"/>
    </row>
    <row r="14" spans="2:6">
      <c r="B14" s="93" t="s">
        <v>16</v>
      </c>
      <c r="C14" s="94"/>
      <c r="D14" s="34">
        <f>D12/D8*100</f>
        <v>75.590671924782356</v>
      </c>
      <c r="E14" s="48" t="s">
        <v>17</v>
      </c>
      <c r="F14" s="19"/>
    </row>
    <row r="15" spans="2:6">
      <c r="B15" s="46"/>
      <c r="C15" s="19"/>
      <c r="D15" s="19"/>
      <c r="E15" s="47"/>
      <c r="F15" s="19"/>
    </row>
    <row r="16" spans="2:6">
      <c r="B16" s="46"/>
      <c r="C16" s="19"/>
      <c r="D16" s="19"/>
      <c r="E16" s="47"/>
      <c r="F16" s="19"/>
    </row>
    <row r="17" spans="2:6">
      <c r="B17" s="95" t="s">
        <v>18</v>
      </c>
      <c r="C17" s="96"/>
      <c r="D17" s="35" t="str">
        <f>IF(D14&lt;33,C20,C21)</f>
        <v>НЕОДНОРОДНЫЕ</v>
      </c>
      <c r="E17" s="47"/>
      <c r="F17" s="19"/>
    </row>
    <row r="18" spans="2:6">
      <c r="B18" s="46"/>
      <c r="C18" s="19"/>
      <c r="D18" s="19"/>
      <c r="E18" s="47"/>
      <c r="F18" s="19"/>
    </row>
    <row r="19" spans="2:6">
      <c r="B19" s="46"/>
      <c r="C19" s="19"/>
      <c r="D19" s="19"/>
      <c r="E19" s="47"/>
      <c r="F19" s="19"/>
    </row>
    <row r="20" spans="2:6">
      <c r="B20" s="46"/>
      <c r="C20" s="36" t="s">
        <v>19</v>
      </c>
      <c r="D20" s="19"/>
      <c r="E20" s="47"/>
      <c r="F20" s="19"/>
    </row>
    <row r="21" spans="2:6">
      <c r="B21" s="46"/>
      <c r="C21" s="37" t="s">
        <v>20</v>
      </c>
      <c r="D21" s="19"/>
      <c r="E21" s="47"/>
      <c r="F21" s="19"/>
    </row>
    <row r="22" spans="2:6" ht="15.75" thickBot="1">
      <c r="B22" s="49"/>
      <c r="C22" s="50" t="s">
        <v>21</v>
      </c>
      <c r="D22" s="51">
        <f>(D10/D9)*SUM(D5:D7)</f>
        <v>260856.90999999995</v>
      </c>
      <c r="E22" s="52"/>
      <c r="F22" s="19"/>
    </row>
    <row r="23" spans="2:6">
      <c r="B23" s="19"/>
      <c r="C23" s="19"/>
      <c r="D23" s="19"/>
      <c r="E23" s="19"/>
      <c r="F23" s="19"/>
    </row>
    <row r="24" spans="2:6">
      <c r="B24" s="19"/>
      <c r="C24" s="19"/>
      <c r="D24" s="19"/>
      <c r="E24" s="19"/>
      <c r="F24" s="19"/>
    </row>
  </sheetData>
  <mergeCells count="3">
    <mergeCell ref="B8:C8"/>
    <mergeCell ref="B14:C14"/>
    <mergeCell ref="B17:C17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Дина</cp:lastModifiedBy>
  <cp:lastPrinted>2026-05-25T02:14:35Z</cp:lastPrinted>
  <dcterms:created xsi:type="dcterms:W3CDTF">2023-08-25T06:29:21Z</dcterms:created>
  <dcterms:modified xsi:type="dcterms:W3CDTF">2026-06-05T05:57:42Z</dcterms:modified>
</cp:coreProperties>
</file>