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20" windowWidth="23250" windowHeight="12900"/>
  </bookViews>
  <sheets>
    <sheet name="Лист1" sheetId="9" r:id="rId1"/>
    <sheet name="Лист2" sheetId="10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2" i="9" l="1"/>
  <c r="O38" i="9"/>
  <c r="M37" i="9"/>
  <c r="N37" i="9" s="1"/>
  <c r="O37" i="9" s="1"/>
  <c r="L37" i="9"/>
  <c r="J37" i="9"/>
  <c r="I37" i="9"/>
  <c r="K37" i="9" s="1"/>
  <c r="L36" i="9"/>
  <c r="M36" i="9" s="1"/>
  <c r="N36" i="9" s="1"/>
  <c r="O36" i="9" s="1"/>
  <c r="J36" i="9"/>
  <c r="K36" i="9" s="1"/>
  <c r="I36" i="9"/>
  <c r="L35" i="9"/>
  <c r="M35" i="9" s="1"/>
  <c r="N35" i="9" s="1"/>
  <c r="O35" i="9" s="1"/>
  <c r="J35" i="9"/>
  <c r="K35" i="9" s="1"/>
  <c r="I35" i="9"/>
  <c r="L34" i="9"/>
  <c r="M34" i="9" s="1"/>
  <c r="N34" i="9" s="1"/>
  <c r="O34" i="9" s="1"/>
  <c r="J34" i="9"/>
  <c r="K34" i="9" s="1"/>
  <c r="I34" i="9"/>
  <c r="L32" i="9" l="1"/>
  <c r="M32" i="9" s="1"/>
  <c r="N32" i="9" s="1"/>
  <c r="O32" i="9" s="1"/>
  <c r="I32" i="9"/>
  <c r="J32" i="9"/>
  <c r="K32" i="9" s="1"/>
  <c r="I10" i="9" l="1"/>
  <c r="J10" i="9"/>
  <c r="L10" i="9"/>
  <c r="M10" i="9" s="1"/>
  <c r="N10" i="9" s="1"/>
  <c r="O10" i="9" s="1"/>
  <c r="I11" i="9"/>
  <c r="J11" i="9"/>
  <c r="L11" i="9"/>
  <c r="M11" i="9" s="1"/>
  <c r="N11" i="9" s="1"/>
  <c r="O11" i="9" s="1"/>
  <c r="I12" i="9"/>
  <c r="J12" i="9"/>
  <c r="L12" i="9"/>
  <c r="M12" i="9" s="1"/>
  <c r="N12" i="9" s="1"/>
  <c r="O12" i="9" s="1"/>
  <c r="I13" i="9"/>
  <c r="J13" i="9"/>
  <c r="L13" i="9"/>
  <c r="M13" i="9" s="1"/>
  <c r="N13" i="9" s="1"/>
  <c r="O13" i="9" s="1"/>
  <c r="I14" i="9"/>
  <c r="J14" i="9"/>
  <c r="L14" i="9"/>
  <c r="M14" i="9" s="1"/>
  <c r="N14" i="9" s="1"/>
  <c r="O14" i="9" s="1"/>
  <c r="I15" i="9"/>
  <c r="J15" i="9"/>
  <c r="L15" i="9"/>
  <c r="M15" i="9" s="1"/>
  <c r="N15" i="9" s="1"/>
  <c r="O15" i="9" s="1"/>
  <c r="I16" i="9"/>
  <c r="J16" i="9"/>
  <c r="L16" i="9"/>
  <c r="M16" i="9" s="1"/>
  <c r="N16" i="9" s="1"/>
  <c r="O16" i="9" s="1"/>
  <c r="I17" i="9"/>
  <c r="J17" i="9"/>
  <c r="L17" i="9"/>
  <c r="M17" i="9" s="1"/>
  <c r="N17" i="9" s="1"/>
  <c r="O17" i="9" s="1"/>
  <c r="I18" i="9"/>
  <c r="J18" i="9"/>
  <c r="L18" i="9"/>
  <c r="M18" i="9" s="1"/>
  <c r="N18" i="9" s="1"/>
  <c r="O18" i="9" s="1"/>
  <c r="I19" i="9"/>
  <c r="J19" i="9"/>
  <c r="L19" i="9"/>
  <c r="M19" i="9" s="1"/>
  <c r="N19" i="9" s="1"/>
  <c r="O19" i="9" s="1"/>
  <c r="I20" i="9"/>
  <c r="J20" i="9"/>
  <c r="L20" i="9"/>
  <c r="M20" i="9" s="1"/>
  <c r="N20" i="9" s="1"/>
  <c r="O20" i="9" s="1"/>
  <c r="I21" i="9"/>
  <c r="J21" i="9"/>
  <c r="L21" i="9"/>
  <c r="M21" i="9" s="1"/>
  <c r="N21" i="9" s="1"/>
  <c r="O21" i="9" s="1"/>
  <c r="I22" i="9"/>
  <c r="J22" i="9"/>
  <c r="L22" i="9"/>
  <c r="M22" i="9" s="1"/>
  <c r="N22" i="9" s="1"/>
  <c r="O22" i="9" s="1"/>
  <c r="I23" i="9"/>
  <c r="J23" i="9"/>
  <c r="L23" i="9"/>
  <c r="M23" i="9" s="1"/>
  <c r="N23" i="9" s="1"/>
  <c r="O23" i="9" s="1"/>
  <c r="I24" i="9"/>
  <c r="J24" i="9"/>
  <c r="L24" i="9"/>
  <c r="M24" i="9" s="1"/>
  <c r="N24" i="9" s="1"/>
  <c r="O24" i="9" s="1"/>
  <c r="I25" i="9"/>
  <c r="J25" i="9"/>
  <c r="L25" i="9"/>
  <c r="M25" i="9" s="1"/>
  <c r="N25" i="9" s="1"/>
  <c r="O25" i="9" s="1"/>
  <c r="I26" i="9"/>
  <c r="J26" i="9"/>
  <c r="L26" i="9"/>
  <c r="M26" i="9" s="1"/>
  <c r="N26" i="9" s="1"/>
  <c r="O26" i="9" s="1"/>
  <c r="I27" i="9"/>
  <c r="J27" i="9"/>
  <c r="L27" i="9"/>
  <c r="M27" i="9" s="1"/>
  <c r="N27" i="9" s="1"/>
  <c r="O27" i="9" s="1"/>
  <c r="I28" i="9"/>
  <c r="J28" i="9"/>
  <c r="L28" i="9"/>
  <c r="M28" i="9" s="1"/>
  <c r="N28" i="9" s="1"/>
  <c r="O28" i="9" s="1"/>
  <c r="I29" i="9"/>
  <c r="J29" i="9"/>
  <c r="L29" i="9"/>
  <c r="M29" i="9" s="1"/>
  <c r="N29" i="9" s="1"/>
  <c r="O29" i="9" s="1"/>
  <c r="I30" i="9"/>
  <c r="J30" i="9"/>
  <c r="L30" i="9"/>
  <c r="M30" i="9" s="1"/>
  <c r="N30" i="9" s="1"/>
  <c r="O30" i="9" s="1"/>
  <c r="I31" i="9"/>
  <c r="J31" i="9"/>
  <c r="L31" i="9"/>
  <c r="M31" i="9" s="1"/>
  <c r="N31" i="9" s="1"/>
  <c r="O31" i="9" s="1"/>
  <c r="I33" i="9"/>
  <c r="J33" i="9"/>
  <c r="L33" i="9"/>
  <c r="M33" i="9" s="1"/>
  <c r="N33" i="9" s="1"/>
  <c r="O33" i="9" s="1"/>
  <c r="K10" i="9" l="1"/>
  <c r="K13" i="9"/>
  <c r="K33" i="9"/>
  <c r="K29" i="9"/>
  <c r="K18" i="9"/>
  <c r="K31" i="9"/>
  <c r="K27" i="9"/>
  <c r="K20" i="9"/>
  <c r="K28" i="9"/>
  <c r="K17" i="9"/>
  <c r="K16" i="9"/>
  <c r="K11" i="9"/>
  <c r="K26" i="9"/>
  <c r="K19" i="9"/>
  <c r="K14" i="9"/>
  <c r="K24" i="9"/>
  <c r="K12" i="9"/>
  <c r="K23" i="9"/>
  <c r="K21" i="9"/>
  <c r="K15" i="9"/>
  <c r="K30" i="9"/>
  <c r="K25" i="9"/>
  <c r="L9" i="9"/>
  <c r="M9" i="9" s="1"/>
  <c r="N9" i="9" s="1"/>
  <c r="O9" i="9" s="1"/>
  <c r="J9" i="9"/>
  <c r="I9" i="9"/>
  <c r="I39" i="9" l="1"/>
  <c r="K9" i="9"/>
</calcChain>
</file>

<file path=xl/sharedStrings.xml><?xml version="1.0" encoding="utf-8"?>
<sst xmlns="http://schemas.openxmlformats.org/spreadsheetml/2006/main" count="59" uniqueCount="59">
  <si>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</si>
  <si>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</si>
  <si>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</si>
  <si>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</si>
  <si>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</si>
  <si>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</si>
  <si>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</si>
  <si>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</si>
  <si>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</si>
  <si>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</si>
  <si>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</si>
  <si>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</si>
  <si>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</si>
  <si>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</si>
  <si>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</si>
  <si>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</si>
  <si>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</si>
  <si>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</si>
  <si>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</si>
  <si>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</si>
  <si>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</si>
  <si>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</si>
  <si>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</si>
  <si>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Итого</t>
  </si>
  <si>
    <t>ведущий специалист_______________________Е.М.Макеева</t>
  </si>
  <si>
    <t xml:space="preserve">Средняя арифметическая цена за единицу     </t>
  </si>
  <si>
    <r>
      <t>Лоток обходной</t>
    </r>
    <r>
      <rPr>
        <sz val="10"/>
        <color rgb="FF000000"/>
        <rFont val="Times New Roman"/>
        <family val="1"/>
        <charset val="204"/>
      </rPr>
      <t xml:space="preserve"> 604k23660 roll kit (лоток №5) (обходной лоток) для Xerox 4595, оригинал</t>
    </r>
  </si>
  <si>
    <r>
      <t>Тонер-картридж черный для Xerox</t>
    </r>
    <r>
      <rPr>
        <sz val="10"/>
        <color rgb="FF000000"/>
        <rFont val="Times New Roman"/>
        <family val="1"/>
        <charset val="204"/>
      </rPr>
      <t xml:space="preserve"> 4595, 006R01237, 006R01583, оригинал,  ресурс 81000 стр.</t>
    </r>
  </si>
  <si>
    <r>
      <t>Носитель девелопер</t>
    </r>
    <r>
      <rPr>
        <sz val="10"/>
        <color rgb="FF000000"/>
        <rFont val="Times New Roman"/>
        <family val="1"/>
        <charset val="204"/>
      </rPr>
      <t xml:space="preserve"> 005R00704, 675K16880 для Xerox 4595 , оригинал,  ресурс 6000000 стр.  </t>
    </r>
  </si>
  <si>
    <r>
      <t>Ракель очистки ленты переноса</t>
    </r>
    <r>
      <rPr>
        <sz val="10"/>
        <color rgb="FF000000"/>
        <rFont val="Times New Roman"/>
        <family val="1"/>
        <charset val="204"/>
      </rPr>
      <t xml:space="preserve"> 033K94423, 033K94422 для Xerox 4595 , оригинал,  ресурс 300000 стр.</t>
    </r>
  </si>
  <si>
    <r>
      <t>Лоток № 6 ,</t>
    </r>
    <r>
      <rPr>
        <sz val="10"/>
        <color rgb="FF000000"/>
        <rFont val="Times New Roman"/>
        <family val="1"/>
        <charset val="204"/>
      </rPr>
      <t xml:space="preserve">604k23660 roll kit (лоток №6) для Xerox 4595, оригинал  </t>
    </r>
  </si>
  <si>
    <r>
      <t>Лоток № 7</t>
    </r>
    <r>
      <rPr>
        <sz val="10"/>
        <color rgb="FF000000"/>
        <rFont val="Times New Roman"/>
        <family val="1"/>
        <charset val="204"/>
      </rPr>
      <t xml:space="preserve"> 604k23660 roll kit (лоток №7) для Xerox 4595, оригинал</t>
    </r>
  </si>
  <si>
    <r>
      <t>feed roll для автоподатчика</t>
    </r>
    <r>
      <rPr>
        <sz val="10"/>
        <color rgb="FF000000"/>
        <rFont val="Times New Roman"/>
        <family val="1"/>
        <charset val="204"/>
      </rPr>
      <t xml:space="preserve"> 059k29520 для Xerox 4595, оригинал</t>
    </r>
  </si>
  <si>
    <r>
      <t>Фьюзер в сборе</t>
    </r>
    <r>
      <rPr>
        <sz val="10"/>
        <color rgb="FF000000"/>
        <rFont val="Times New Roman"/>
        <family val="1"/>
        <charset val="204"/>
      </rPr>
      <t xml:space="preserve"> 126K21580, 126K21581 для Xerox 4595, оригинал, ресурс 300000 стр. </t>
    </r>
  </si>
  <si>
    <r>
      <t xml:space="preserve">Лоток № 2, </t>
    </r>
    <r>
      <rPr>
        <sz val="10"/>
        <color rgb="FF000000"/>
        <rFont val="Times New Roman"/>
        <family val="1"/>
        <charset val="204"/>
      </rPr>
      <t>604k23670 1roll kit (лоток №2) для Xerox 4595, оригинал</t>
    </r>
  </si>
  <si>
    <r>
      <t>Узел валика переноса изображения</t>
    </r>
    <r>
      <rPr>
        <sz val="10"/>
        <color rgb="FF000000"/>
        <rFont val="Times New Roman"/>
        <family val="1"/>
        <charset val="204"/>
      </rPr>
      <t xml:space="preserve"> для МФУ konica minolta bizhub c224e, A161R71411  </t>
    </r>
  </si>
  <si>
    <r>
      <t>Узел термозакрепления</t>
    </r>
    <r>
      <rPr>
        <sz val="10"/>
        <color rgb="FF000000"/>
        <rFont val="Times New Roman"/>
        <family val="1"/>
        <charset val="204"/>
      </rPr>
      <t xml:space="preserve"> для МФУ konica minolta bizhub c224e, A161R71999</t>
    </r>
  </si>
  <si>
    <r>
      <t>Узел переноса изображения</t>
    </r>
    <r>
      <rPr>
        <sz val="10"/>
        <color rgb="FF000000"/>
        <rFont val="Times New Roman"/>
        <family val="1"/>
        <charset val="204"/>
      </rPr>
      <t xml:space="preserve"> для МФУ konica minolta bizhub c224e, A161R73311 , оригинал, ресурс 300 000 стр</t>
    </r>
  </si>
  <si>
    <r>
      <t>nudger roll</t>
    </r>
    <r>
      <rPr>
        <sz val="10"/>
        <color rgb="FF000000"/>
        <rFont val="Times New Roman"/>
        <family val="1"/>
        <charset val="204"/>
      </rPr>
      <t xml:space="preserve"> 059k29510 для автоподатчика для Xerox 4595, оригинал</t>
    </r>
  </si>
  <si>
    <r>
      <t>Лоток № 1</t>
    </r>
    <r>
      <rPr>
        <sz val="10"/>
        <color rgb="FF000000"/>
        <rFont val="Times New Roman"/>
        <family val="1"/>
        <charset val="204"/>
      </rPr>
      <t>, 604k23670 1roll kit (лоток №1) для Xerox 4595, оригинал</t>
    </r>
  </si>
  <si>
    <r>
      <t>retard roll</t>
    </r>
    <r>
      <rPr>
        <sz val="10"/>
        <color rgb="FF000000"/>
        <rFont val="Times New Roman"/>
        <family val="1"/>
        <charset val="204"/>
      </rPr>
      <t xml:space="preserve"> 059k30951 для автоподатчика для Xerox 4595, оргинал</t>
    </r>
  </si>
  <si>
    <r>
      <t>Девелопер желтый</t>
    </r>
    <r>
      <rPr>
        <sz val="10"/>
        <color rgb="FF000000"/>
        <rFont val="Times New Roman"/>
        <family val="1"/>
        <charset val="204"/>
      </rPr>
      <t xml:space="preserve"> для Konica Minolta Bizhub C224e, DV512Y-210G</t>
    </r>
  </si>
  <si>
    <r>
      <t>Девелопер голубой</t>
    </r>
    <r>
      <rPr>
        <sz val="10"/>
        <color rgb="FF000000"/>
        <rFont val="Times New Roman"/>
        <family val="1"/>
        <charset val="204"/>
      </rPr>
      <t xml:space="preserve"> для Konica Minolta Bizhub C224e, DV512С-210G</t>
    </r>
  </si>
  <si>
    <r>
      <t>Девелопер пурпурный</t>
    </r>
    <r>
      <rPr>
        <sz val="10"/>
        <color rgb="FF000000"/>
        <rFont val="Times New Roman"/>
        <family val="1"/>
        <charset val="204"/>
      </rPr>
      <t xml:space="preserve"> для Konica Minolta Bizhub C224e, DV512М-210G</t>
    </r>
  </si>
  <si>
    <r>
      <t>Девелопер черный</t>
    </r>
    <r>
      <rPr>
        <sz val="10"/>
        <color rgb="FF000000"/>
        <rFont val="Times New Roman"/>
        <family val="1"/>
        <charset val="204"/>
      </rPr>
      <t xml:space="preserve"> для Konica Minolta Bizhub C224e, DV512К-210G</t>
    </r>
  </si>
  <si>
    <r>
      <t xml:space="preserve">Лоток № 3, </t>
    </r>
    <r>
      <rPr>
        <sz val="10"/>
        <color rgb="FF000000"/>
        <rFont val="Times New Roman"/>
        <family val="1"/>
        <charset val="204"/>
      </rPr>
      <t>604k23670 1roll kit (лоток №3) для Xerox 4595 , оригинал</t>
    </r>
  </si>
  <si>
    <r>
      <t>Модуль ксерографии</t>
    </r>
    <r>
      <rPr>
        <sz val="10"/>
        <color rgb="FF000000"/>
        <rFont val="Times New Roman"/>
        <family val="1"/>
        <charset val="204"/>
      </rPr>
      <t xml:space="preserve"> (фотобарабан) 013R00610, 013R00646 для Xerox 4595 , оригинал, ресурс 600000 стр.</t>
    </r>
  </si>
  <si>
    <r>
      <t xml:space="preserve">Лоток № 4, </t>
    </r>
    <r>
      <rPr>
        <sz val="10"/>
        <color rgb="FF000000"/>
        <rFont val="Times New Roman"/>
        <family val="1"/>
        <charset val="204"/>
      </rPr>
      <t>604k23670 1roll kit (лоток №4) для Xerox 4595, оригинал</t>
    </r>
  </si>
  <si>
    <r>
      <t>Блок проявки</t>
    </r>
    <r>
      <rPr>
        <sz val="10"/>
        <color rgb="FF000000"/>
        <rFont val="Times New Roman"/>
        <family val="1"/>
        <charset val="204"/>
      </rPr>
      <t xml:space="preserve"> (блок девелопера)848K13701, 802K89512 для Xerox 4595 , оригинал, ресурс 6000000 стр.</t>
    </r>
  </si>
  <si>
    <t>Обоснование начальной (максимальной) цены контракта
Поставка картириджей и комплектующих</t>
  </si>
  <si>
    <r>
      <t>Бункер для отработанного тонера</t>
    </r>
    <r>
      <rPr>
        <sz val="10"/>
        <color rgb="FF000000"/>
        <rFont val="Times New Roman"/>
        <family val="1"/>
        <charset val="204"/>
      </rPr>
      <t xml:space="preserve"> 008R13036, 008R13001 для Xerox 4595 , оригинал, ресурс 25000стр.</t>
    </r>
  </si>
  <si>
    <t>Ценовое предложение                                                          Вход. 1176 от06.05.2026 г.</t>
  </si>
  <si>
    <t xml:space="preserve">Ценовое предложение                                                          Вход. 1186 от 06.05.2026 г. </t>
  </si>
  <si>
    <t xml:space="preserve">Ценовое предложение                                                          Вход. 1187 от 21.05.2026 г. </t>
  </si>
  <si>
    <t>Картридж очистки фьюзера 008R13085, 008R13000 для Xerox 4595 , оригинал,  ресурс 210000 стр.</t>
  </si>
  <si>
    <t>Картридж DL 5120</t>
  </si>
  <si>
    <r>
      <t xml:space="preserve">Картридж Pantum </t>
    </r>
    <r>
      <rPr>
        <sz val="11"/>
        <color rgb="FF000000"/>
        <rFont val="Times New Roman"/>
        <family val="1"/>
        <charset val="204"/>
      </rPr>
      <t>DRUM DL-5120 производство "hi-black"</t>
    </r>
  </si>
  <si>
    <r>
      <t xml:space="preserve">Картридж НР 59Х CF259X,  </t>
    </r>
    <r>
      <rPr>
        <sz val="11"/>
        <color rgb="FF000000"/>
        <rFont val="Times New Roman"/>
        <family val="1"/>
        <charset val="204"/>
      </rPr>
      <t>вместо НР 59Х CF259X-без чипа, производство "hi-black"</t>
    </r>
  </si>
  <si>
    <r>
      <t xml:space="preserve">Картридж ТК-1140,  </t>
    </r>
    <r>
      <rPr>
        <sz val="11"/>
        <color rgb="FF000000"/>
        <rFont val="Times New Roman"/>
        <family val="1"/>
        <charset val="204"/>
      </rPr>
      <t>(вместо ТК-1140- производство "cactus")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</si>
</sst>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1" fontId="2" fillId="5" borderId="1" xfId="0" applyNumberFormat="1" applyFont="1" applyFill="1" applyBorder="1" applyAlignment="1">
      <alignment horizontal="distributed" vertical="top" wrapText="1" justifyLastLine="1"/>
    </xf>
    <xf numFmtId="164" fontId="2" fillId="5" borderId="1" xfId="0" applyNumberFormat="1" applyFont="1" applyFill="1" applyBorder="1" applyAlignment="1">
      <alignment horizontal="distributed" vertical="top" wrapText="1" justifyLastLine="1"/>
    </xf>
    <xf numFmtId="0" fontId="2" fillId="5" borderId="1" xfId="0" applyFont="1" applyFill="1" applyBorder="1" applyAlignment="1">
      <alignment horizontal="distributed" vertical="top" justifyLastLine="1"/>
    </xf>
    <xf numFmtId="10" fontId="2" fillId="5" borderId="1" xfId="0" applyNumberFormat="1" applyFont="1" applyFill="1" applyBorder="1" applyAlignment="1">
      <alignment horizontal="distributed" vertical="top" justifyLastLine="1"/>
    </xf>
    <xf numFmtId="2" fontId="2" fillId="5" borderId="1" xfId="0" applyNumberFormat="1" applyFont="1" applyFill="1" applyBorder="1" applyAlignment="1">
      <alignment horizontal="distributed" vertical="top" wrapText="1" justifyLastLine="1"/>
    </xf>
    <xf numFmtId="165" fontId="2" fillId="5" borderId="1" xfId="0" applyNumberFormat="1" applyFont="1" applyFill="1" applyBorder="1" applyAlignment="1">
      <alignment horizontal="distributed" vertical="top" wrapText="1" justifyLastLine="1"/>
    </xf>
    <xf numFmtId="4" fontId="2" fillId="5" borderId="1" xfId="0" applyNumberFormat="1" applyFont="1" applyFill="1" applyBorder="1" applyAlignment="1">
      <alignment horizontal="center" vertical="top" wrapText="1" justifyLastLine="1"/>
    </xf>
    <xf numFmtId="4" fontId="2" fillId="5" borderId="11" xfId="0" applyNumberFormat="1" applyFont="1" applyFill="1" applyBorder="1" applyAlignment="1">
      <alignment horizontal="center" vertical="top" wrapText="1" justifyLastLine="1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Border="1"/>
    <xf numFmtId="0" fontId="15" fillId="0" borderId="0" xfId="0" applyFont="1" applyBorder="1"/>
    <xf numFmtId="0" fontId="15" fillId="0" borderId="0" xfId="0" applyFont="1" applyFill="1" applyBorder="1"/>
    <xf numFmtId="0" fontId="15" fillId="0" borderId="0" xfId="0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6" fillId="0" borderId="0" xfId="0" applyFont="1" applyBorder="1"/>
    <xf numFmtId="4" fontId="16" fillId="0" borderId="0" xfId="0" applyNumberFormat="1" applyFont="1" applyBorder="1"/>
    <xf numFmtId="0" fontId="14" fillId="0" borderId="0" xfId="0" applyFont="1" applyBorder="1"/>
    <xf numFmtId="4" fontId="15" fillId="0" borderId="0" xfId="0" applyNumberFormat="1" applyFont="1" applyBorder="1"/>
    <xf numFmtId="4" fontId="14" fillId="0" borderId="0" xfId="0" applyNumberFormat="1" applyFont="1" applyBorder="1"/>
    <xf numFmtId="0" fontId="5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distributed" vertical="top" wrapText="1" justifyLastLine="1"/>
    </xf>
    <xf numFmtId="0" fontId="18" fillId="0" borderId="1" xfId="0" applyFont="1" applyBorder="1" applyAlignment="1">
      <alignment horizontal="center" vertical="center"/>
    </xf>
    <xf numFmtId="4" fontId="11" fillId="5" borderId="10" xfId="0" applyNumberFormat="1" applyFont="1" applyFill="1" applyBorder="1" applyAlignment="1">
      <alignment vertical="top" wrapText="1"/>
    </xf>
    <xf numFmtId="4" fontId="10" fillId="5" borderId="1" xfId="0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vertical="top" wrapText="1"/>
    </xf>
    <xf numFmtId="0" fontId="19" fillId="3" borderId="5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/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628900"/>
          <a:ext cx="6667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0</xdr:rowOff>
    </xdr:from>
    <xdr:to>
      <xdr:col>11</xdr:col>
      <xdr:colOff>1504950</xdr:colOff>
      <xdr:row>8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314825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0</xdr:rowOff>
    </xdr:from>
    <xdr:to>
      <xdr:col>11</xdr:col>
      <xdr:colOff>1504950</xdr:colOff>
      <xdr:row>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314825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9</xdr:row>
      <xdr:rowOff>181938</xdr:rowOff>
    </xdr:from>
    <xdr:to>
      <xdr:col>11</xdr:col>
      <xdr:colOff>1465672</xdr:colOff>
      <xdr:row>9</xdr:row>
      <xdr:rowOff>181938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9</xdr:row>
      <xdr:rowOff>181938</xdr:rowOff>
    </xdr:from>
    <xdr:to>
      <xdr:col>11</xdr:col>
      <xdr:colOff>1465672</xdr:colOff>
      <xdr:row>9</xdr:row>
      <xdr:rowOff>181938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9</xdr:row>
      <xdr:rowOff>181938</xdr:rowOff>
    </xdr:from>
    <xdr:to>
      <xdr:col>11</xdr:col>
      <xdr:colOff>1465672</xdr:colOff>
      <xdr:row>9</xdr:row>
      <xdr:rowOff>181938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10</xdr:row>
      <xdr:rowOff>181938</xdr:rowOff>
    </xdr:from>
    <xdr:to>
      <xdr:col>11</xdr:col>
      <xdr:colOff>1465672</xdr:colOff>
      <xdr:row>10</xdr:row>
      <xdr:rowOff>181938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10</xdr:row>
      <xdr:rowOff>181938</xdr:rowOff>
    </xdr:from>
    <xdr:to>
      <xdr:col>11</xdr:col>
      <xdr:colOff>1465672</xdr:colOff>
      <xdr:row>10</xdr:row>
      <xdr:rowOff>181938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10</xdr:row>
      <xdr:rowOff>181938</xdr:rowOff>
    </xdr:from>
    <xdr:to>
      <xdr:col>11</xdr:col>
      <xdr:colOff>1465672</xdr:colOff>
      <xdr:row>10</xdr:row>
      <xdr:rowOff>181938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11</xdr:row>
      <xdr:rowOff>181938</xdr:rowOff>
    </xdr:from>
    <xdr:to>
      <xdr:col>11</xdr:col>
      <xdr:colOff>1465672</xdr:colOff>
      <xdr:row>11</xdr:row>
      <xdr:rowOff>181938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11</xdr:row>
      <xdr:rowOff>181938</xdr:rowOff>
    </xdr:from>
    <xdr:to>
      <xdr:col>11</xdr:col>
      <xdr:colOff>1465672</xdr:colOff>
      <xdr:row>11</xdr:row>
      <xdr:rowOff>181938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11</xdr:row>
      <xdr:rowOff>181938</xdr:rowOff>
    </xdr:from>
    <xdr:to>
      <xdr:col>11</xdr:col>
      <xdr:colOff>1465672</xdr:colOff>
      <xdr:row>11</xdr:row>
      <xdr:rowOff>181938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12</xdr:row>
      <xdr:rowOff>181938</xdr:rowOff>
    </xdr:from>
    <xdr:to>
      <xdr:col>11</xdr:col>
      <xdr:colOff>1465672</xdr:colOff>
      <xdr:row>12</xdr:row>
      <xdr:rowOff>181938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12</xdr:row>
      <xdr:rowOff>181938</xdr:rowOff>
    </xdr:from>
    <xdr:to>
      <xdr:col>11</xdr:col>
      <xdr:colOff>1465672</xdr:colOff>
      <xdr:row>12</xdr:row>
      <xdr:rowOff>181938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12</xdr:row>
      <xdr:rowOff>181938</xdr:rowOff>
    </xdr:from>
    <xdr:to>
      <xdr:col>11</xdr:col>
      <xdr:colOff>1465672</xdr:colOff>
      <xdr:row>12</xdr:row>
      <xdr:rowOff>181938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13</xdr:row>
      <xdr:rowOff>181938</xdr:rowOff>
    </xdr:from>
    <xdr:to>
      <xdr:col>11</xdr:col>
      <xdr:colOff>1465672</xdr:colOff>
      <xdr:row>13</xdr:row>
      <xdr:rowOff>181938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13</xdr:row>
      <xdr:rowOff>181938</xdr:rowOff>
    </xdr:from>
    <xdr:to>
      <xdr:col>11</xdr:col>
      <xdr:colOff>1465672</xdr:colOff>
      <xdr:row>13</xdr:row>
      <xdr:rowOff>181938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13</xdr:row>
      <xdr:rowOff>181938</xdr:rowOff>
    </xdr:from>
    <xdr:to>
      <xdr:col>11</xdr:col>
      <xdr:colOff>1465672</xdr:colOff>
      <xdr:row>13</xdr:row>
      <xdr:rowOff>181938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14</xdr:row>
      <xdr:rowOff>181938</xdr:rowOff>
    </xdr:from>
    <xdr:to>
      <xdr:col>11</xdr:col>
      <xdr:colOff>1465672</xdr:colOff>
      <xdr:row>14</xdr:row>
      <xdr:rowOff>181938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14</xdr:row>
      <xdr:rowOff>181938</xdr:rowOff>
    </xdr:from>
    <xdr:to>
      <xdr:col>11</xdr:col>
      <xdr:colOff>1465672</xdr:colOff>
      <xdr:row>14</xdr:row>
      <xdr:rowOff>181938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14</xdr:row>
      <xdr:rowOff>181938</xdr:rowOff>
    </xdr:from>
    <xdr:to>
      <xdr:col>11</xdr:col>
      <xdr:colOff>1465672</xdr:colOff>
      <xdr:row>14</xdr:row>
      <xdr:rowOff>181938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15</xdr:row>
      <xdr:rowOff>181938</xdr:rowOff>
    </xdr:from>
    <xdr:to>
      <xdr:col>11</xdr:col>
      <xdr:colOff>1465672</xdr:colOff>
      <xdr:row>15</xdr:row>
      <xdr:rowOff>181938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15</xdr:row>
      <xdr:rowOff>181938</xdr:rowOff>
    </xdr:from>
    <xdr:to>
      <xdr:col>11</xdr:col>
      <xdr:colOff>1465672</xdr:colOff>
      <xdr:row>15</xdr:row>
      <xdr:rowOff>181938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15</xdr:row>
      <xdr:rowOff>181938</xdr:rowOff>
    </xdr:from>
    <xdr:to>
      <xdr:col>11</xdr:col>
      <xdr:colOff>1465672</xdr:colOff>
      <xdr:row>15</xdr:row>
      <xdr:rowOff>181938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16</xdr:row>
      <xdr:rowOff>181938</xdr:rowOff>
    </xdr:from>
    <xdr:to>
      <xdr:col>11</xdr:col>
      <xdr:colOff>1465672</xdr:colOff>
      <xdr:row>16</xdr:row>
      <xdr:rowOff>181938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16</xdr:row>
      <xdr:rowOff>181938</xdr:rowOff>
    </xdr:from>
    <xdr:to>
      <xdr:col>11</xdr:col>
      <xdr:colOff>1465672</xdr:colOff>
      <xdr:row>16</xdr:row>
      <xdr:rowOff>181938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16</xdr:row>
      <xdr:rowOff>181938</xdr:rowOff>
    </xdr:from>
    <xdr:to>
      <xdr:col>11</xdr:col>
      <xdr:colOff>1465672</xdr:colOff>
      <xdr:row>16</xdr:row>
      <xdr:rowOff>181938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17</xdr:row>
      <xdr:rowOff>181938</xdr:rowOff>
    </xdr:from>
    <xdr:to>
      <xdr:col>11</xdr:col>
      <xdr:colOff>1465672</xdr:colOff>
      <xdr:row>17</xdr:row>
      <xdr:rowOff>181938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17</xdr:row>
      <xdr:rowOff>181938</xdr:rowOff>
    </xdr:from>
    <xdr:to>
      <xdr:col>11</xdr:col>
      <xdr:colOff>1465672</xdr:colOff>
      <xdr:row>17</xdr:row>
      <xdr:rowOff>181938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17</xdr:row>
      <xdr:rowOff>181938</xdr:rowOff>
    </xdr:from>
    <xdr:to>
      <xdr:col>11</xdr:col>
      <xdr:colOff>1465672</xdr:colOff>
      <xdr:row>17</xdr:row>
      <xdr:rowOff>181938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18</xdr:row>
      <xdr:rowOff>181938</xdr:rowOff>
    </xdr:from>
    <xdr:to>
      <xdr:col>11</xdr:col>
      <xdr:colOff>1465672</xdr:colOff>
      <xdr:row>18</xdr:row>
      <xdr:rowOff>181938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18</xdr:row>
      <xdr:rowOff>181938</xdr:rowOff>
    </xdr:from>
    <xdr:to>
      <xdr:col>11</xdr:col>
      <xdr:colOff>1465672</xdr:colOff>
      <xdr:row>18</xdr:row>
      <xdr:rowOff>181938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18</xdr:row>
      <xdr:rowOff>181938</xdr:rowOff>
    </xdr:from>
    <xdr:to>
      <xdr:col>11</xdr:col>
      <xdr:colOff>1465672</xdr:colOff>
      <xdr:row>18</xdr:row>
      <xdr:rowOff>181938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19</xdr:row>
      <xdr:rowOff>181938</xdr:rowOff>
    </xdr:from>
    <xdr:to>
      <xdr:col>11</xdr:col>
      <xdr:colOff>1465672</xdr:colOff>
      <xdr:row>19</xdr:row>
      <xdr:rowOff>181938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19</xdr:row>
      <xdr:rowOff>181938</xdr:rowOff>
    </xdr:from>
    <xdr:to>
      <xdr:col>11</xdr:col>
      <xdr:colOff>1465672</xdr:colOff>
      <xdr:row>19</xdr:row>
      <xdr:rowOff>181938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19</xdr:row>
      <xdr:rowOff>181938</xdr:rowOff>
    </xdr:from>
    <xdr:to>
      <xdr:col>11</xdr:col>
      <xdr:colOff>1465672</xdr:colOff>
      <xdr:row>19</xdr:row>
      <xdr:rowOff>181938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20</xdr:row>
      <xdr:rowOff>181938</xdr:rowOff>
    </xdr:from>
    <xdr:to>
      <xdr:col>11</xdr:col>
      <xdr:colOff>1465672</xdr:colOff>
      <xdr:row>20</xdr:row>
      <xdr:rowOff>181938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20</xdr:row>
      <xdr:rowOff>181938</xdr:rowOff>
    </xdr:from>
    <xdr:to>
      <xdr:col>11</xdr:col>
      <xdr:colOff>1465672</xdr:colOff>
      <xdr:row>20</xdr:row>
      <xdr:rowOff>181938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20</xdr:row>
      <xdr:rowOff>181938</xdr:rowOff>
    </xdr:from>
    <xdr:to>
      <xdr:col>11</xdr:col>
      <xdr:colOff>1465672</xdr:colOff>
      <xdr:row>20</xdr:row>
      <xdr:rowOff>181938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21</xdr:row>
      <xdr:rowOff>181938</xdr:rowOff>
    </xdr:from>
    <xdr:to>
      <xdr:col>11</xdr:col>
      <xdr:colOff>1465672</xdr:colOff>
      <xdr:row>21</xdr:row>
      <xdr:rowOff>181938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21</xdr:row>
      <xdr:rowOff>181938</xdr:rowOff>
    </xdr:from>
    <xdr:to>
      <xdr:col>11</xdr:col>
      <xdr:colOff>1465672</xdr:colOff>
      <xdr:row>21</xdr:row>
      <xdr:rowOff>181938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21</xdr:row>
      <xdr:rowOff>181938</xdr:rowOff>
    </xdr:from>
    <xdr:to>
      <xdr:col>11</xdr:col>
      <xdr:colOff>1465672</xdr:colOff>
      <xdr:row>21</xdr:row>
      <xdr:rowOff>181938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22</xdr:row>
      <xdr:rowOff>181938</xdr:rowOff>
    </xdr:from>
    <xdr:to>
      <xdr:col>11</xdr:col>
      <xdr:colOff>1465672</xdr:colOff>
      <xdr:row>22</xdr:row>
      <xdr:rowOff>181938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22</xdr:row>
      <xdr:rowOff>181938</xdr:rowOff>
    </xdr:from>
    <xdr:to>
      <xdr:col>11</xdr:col>
      <xdr:colOff>1465672</xdr:colOff>
      <xdr:row>22</xdr:row>
      <xdr:rowOff>181938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22</xdr:row>
      <xdr:rowOff>181938</xdr:rowOff>
    </xdr:from>
    <xdr:to>
      <xdr:col>11</xdr:col>
      <xdr:colOff>1465672</xdr:colOff>
      <xdr:row>22</xdr:row>
      <xdr:rowOff>181938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23</xdr:row>
      <xdr:rowOff>181938</xdr:rowOff>
    </xdr:from>
    <xdr:to>
      <xdr:col>11</xdr:col>
      <xdr:colOff>1465672</xdr:colOff>
      <xdr:row>23</xdr:row>
      <xdr:rowOff>181938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23</xdr:row>
      <xdr:rowOff>181938</xdr:rowOff>
    </xdr:from>
    <xdr:to>
      <xdr:col>11</xdr:col>
      <xdr:colOff>1465672</xdr:colOff>
      <xdr:row>23</xdr:row>
      <xdr:rowOff>181938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23</xdr:row>
      <xdr:rowOff>181938</xdr:rowOff>
    </xdr:from>
    <xdr:to>
      <xdr:col>11</xdr:col>
      <xdr:colOff>1465672</xdr:colOff>
      <xdr:row>23</xdr:row>
      <xdr:rowOff>181938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24</xdr:row>
      <xdr:rowOff>181938</xdr:rowOff>
    </xdr:from>
    <xdr:to>
      <xdr:col>11</xdr:col>
      <xdr:colOff>1465672</xdr:colOff>
      <xdr:row>24</xdr:row>
      <xdr:rowOff>181938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24</xdr:row>
      <xdr:rowOff>181938</xdr:rowOff>
    </xdr:from>
    <xdr:to>
      <xdr:col>11</xdr:col>
      <xdr:colOff>1465672</xdr:colOff>
      <xdr:row>24</xdr:row>
      <xdr:rowOff>181938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24</xdr:row>
      <xdr:rowOff>181938</xdr:rowOff>
    </xdr:from>
    <xdr:to>
      <xdr:col>11</xdr:col>
      <xdr:colOff>1465672</xdr:colOff>
      <xdr:row>24</xdr:row>
      <xdr:rowOff>181938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25</xdr:row>
      <xdr:rowOff>181938</xdr:rowOff>
    </xdr:from>
    <xdr:to>
      <xdr:col>11</xdr:col>
      <xdr:colOff>1465672</xdr:colOff>
      <xdr:row>25</xdr:row>
      <xdr:rowOff>181938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25</xdr:row>
      <xdr:rowOff>181938</xdr:rowOff>
    </xdr:from>
    <xdr:to>
      <xdr:col>11</xdr:col>
      <xdr:colOff>1465672</xdr:colOff>
      <xdr:row>25</xdr:row>
      <xdr:rowOff>181938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25</xdr:row>
      <xdr:rowOff>181938</xdr:rowOff>
    </xdr:from>
    <xdr:to>
      <xdr:col>11</xdr:col>
      <xdr:colOff>1465672</xdr:colOff>
      <xdr:row>25</xdr:row>
      <xdr:rowOff>181938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26</xdr:row>
      <xdr:rowOff>181938</xdr:rowOff>
    </xdr:from>
    <xdr:to>
      <xdr:col>11</xdr:col>
      <xdr:colOff>1465672</xdr:colOff>
      <xdr:row>26</xdr:row>
      <xdr:rowOff>181938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26</xdr:row>
      <xdr:rowOff>181938</xdr:rowOff>
    </xdr:from>
    <xdr:to>
      <xdr:col>11</xdr:col>
      <xdr:colOff>1465672</xdr:colOff>
      <xdr:row>26</xdr:row>
      <xdr:rowOff>181938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26</xdr:row>
      <xdr:rowOff>181938</xdr:rowOff>
    </xdr:from>
    <xdr:to>
      <xdr:col>11</xdr:col>
      <xdr:colOff>1465672</xdr:colOff>
      <xdr:row>26</xdr:row>
      <xdr:rowOff>181938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27</xdr:row>
      <xdr:rowOff>181938</xdr:rowOff>
    </xdr:from>
    <xdr:to>
      <xdr:col>11</xdr:col>
      <xdr:colOff>1465672</xdr:colOff>
      <xdr:row>27</xdr:row>
      <xdr:rowOff>181938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27</xdr:row>
      <xdr:rowOff>181938</xdr:rowOff>
    </xdr:from>
    <xdr:to>
      <xdr:col>11</xdr:col>
      <xdr:colOff>1465672</xdr:colOff>
      <xdr:row>27</xdr:row>
      <xdr:rowOff>181938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27</xdr:row>
      <xdr:rowOff>181938</xdr:rowOff>
    </xdr:from>
    <xdr:to>
      <xdr:col>11</xdr:col>
      <xdr:colOff>1465672</xdr:colOff>
      <xdr:row>27</xdr:row>
      <xdr:rowOff>181938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28</xdr:row>
      <xdr:rowOff>181938</xdr:rowOff>
    </xdr:from>
    <xdr:to>
      <xdr:col>11</xdr:col>
      <xdr:colOff>1465672</xdr:colOff>
      <xdr:row>28</xdr:row>
      <xdr:rowOff>181938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28</xdr:row>
      <xdr:rowOff>181938</xdr:rowOff>
    </xdr:from>
    <xdr:to>
      <xdr:col>11</xdr:col>
      <xdr:colOff>1465672</xdr:colOff>
      <xdr:row>28</xdr:row>
      <xdr:rowOff>181938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28</xdr:row>
      <xdr:rowOff>181938</xdr:rowOff>
    </xdr:from>
    <xdr:to>
      <xdr:col>11</xdr:col>
      <xdr:colOff>1465672</xdr:colOff>
      <xdr:row>28</xdr:row>
      <xdr:rowOff>181938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29</xdr:row>
      <xdr:rowOff>181938</xdr:rowOff>
    </xdr:from>
    <xdr:to>
      <xdr:col>11</xdr:col>
      <xdr:colOff>1465672</xdr:colOff>
      <xdr:row>29</xdr:row>
      <xdr:rowOff>181938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29</xdr:row>
      <xdr:rowOff>181938</xdr:rowOff>
    </xdr:from>
    <xdr:to>
      <xdr:col>11</xdr:col>
      <xdr:colOff>1465672</xdr:colOff>
      <xdr:row>29</xdr:row>
      <xdr:rowOff>181938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29</xdr:row>
      <xdr:rowOff>181938</xdr:rowOff>
    </xdr:from>
    <xdr:to>
      <xdr:col>11</xdr:col>
      <xdr:colOff>1465672</xdr:colOff>
      <xdr:row>29</xdr:row>
      <xdr:rowOff>181938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30</xdr:row>
      <xdr:rowOff>181938</xdr:rowOff>
    </xdr:from>
    <xdr:to>
      <xdr:col>11</xdr:col>
      <xdr:colOff>1465672</xdr:colOff>
      <xdr:row>30</xdr:row>
      <xdr:rowOff>181938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30</xdr:row>
      <xdr:rowOff>181938</xdr:rowOff>
    </xdr:from>
    <xdr:to>
      <xdr:col>11</xdr:col>
      <xdr:colOff>1465672</xdr:colOff>
      <xdr:row>30</xdr:row>
      <xdr:rowOff>181938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30</xdr:row>
      <xdr:rowOff>181938</xdr:rowOff>
    </xdr:from>
    <xdr:to>
      <xdr:col>11</xdr:col>
      <xdr:colOff>1465672</xdr:colOff>
      <xdr:row>30</xdr:row>
      <xdr:rowOff>181938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32</xdr:row>
      <xdr:rowOff>181938</xdr:rowOff>
    </xdr:from>
    <xdr:to>
      <xdr:col>11</xdr:col>
      <xdr:colOff>1465672</xdr:colOff>
      <xdr:row>32</xdr:row>
      <xdr:rowOff>181938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32</xdr:row>
      <xdr:rowOff>181938</xdr:rowOff>
    </xdr:from>
    <xdr:to>
      <xdr:col>11</xdr:col>
      <xdr:colOff>1465672</xdr:colOff>
      <xdr:row>32</xdr:row>
      <xdr:rowOff>181938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32</xdr:row>
      <xdr:rowOff>181938</xdr:rowOff>
    </xdr:from>
    <xdr:to>
      <xdr:col>11</xdr:col>
      <xdr:colOff>1465672</xdr:colOff>
      <xdr:row>32</xdr:row>
      <xdr:rowOff>181938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6301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36</xdr:row>
      <xdr:rowOff>181938</xdr:rowOff>
    </xdr:from>
    <xdr:to>
      <xdr:col>11</xdr:col>
      <xdr:colOff>1465672</xdr:colOff>
      <xdr:row>36</xdr:row>
      <xdr:rowOff>181938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7012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36</xdr:row>
      <xdr:rowOff>181938</xdr:rowOff>
    </xdr:from>
    <xdr:to>
      <xdr:col>11</xdr:col>
      <xdr:colOff>1465672</xdr:colOff>
      <xdr:row>36</xdr:row>
      <xdr:rowOff>181938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7012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33</xdr:row>
      <xdr:rowOff>181938</xdr:rowOff>
    </xdr:from>
    <xdr:to>
      <xdr:col>11</xdr:col>
      <xdr:colOff>1465672</xdr:colOff>
      <xdr:row>33</xdr:row>
      <xdr:rowOff>181938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07916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33</xdr:row>
      <xdr:rowOff>181938</xdr:rowOff>
    </xdr:from>
    <xdr:to>
      <xdr:col>11</xdr:col>
      <xdr:colOff>1465672</xdr:colOff>
      <xdr:row>33</xdr:row>
      <xdr:rowOff>181938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07916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33</xdr:row>
      <xdr:rowOff>181938</xdr:rowOff>
    </xdr:from>
    <xdr:to>
      <xdr:col>11</xdr:col>
      <xdr:colOff>1465672</xdr:colOff>
      <xdr:row>33</xdr:row>
      <xdr:rowOff>181938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07916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34</xdr:row>
      <xdr:rowOff>181938</xdr:rowOff>
    </xdr:from>
    <xdr:to>
      <xdr:col>11</xdr:col>
      <xdr:colOff>1465672</xdr:colOff>
      <xdr:row>34</xdr:row>
      <xdr:rowOff>181938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29823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34</xdr:row>
      <xdr:rowOff>181938</xdr:rowOff>
    </xdr:from>
    <xdr:to>
      <xdr:col>11</xdr:col>
      <xdr:colOff>1465672</xdr:colOff>
      <xdr:row>34</xdr:row>
      <xdr:rowOff>181938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29823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34</xdr:row>
      <xdr:rowOff>181938</xdr:rowOff>
    </xdr:from>
    <xdr:to>
      <xdr:col>11</xdr:col>
      <xdr:colOff>1465672</xdr:colOff>
      <xdr:row>34</xdr:row>
      <xdr:rowOff>181938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29823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35</xdr:row>
      <xdr:rowOff>181938</xdr:rowOff>
    </xdr:from>
    <xdr:to>
      <xdr:col>11</xdr:col>
      <xdr:colOff>1465672</xdr:colOff>
      <xdr:row>35</xdr:row>
      <xdr:rowOff>181938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631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35</xdr:row>
      <xdr:rowOff>181938</xdr:rowOff>
    </xdr:from>
    <xdr:to>
      <xdr:col>11</xdr:col>
      <xdr:colOff>1465672</xdr:colOff>
      <xdr:row>35</xdr:row>
      <xdr:rowOff>181938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631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35</xdr:row>
      <xdr:rowOff>181938</xdr:rowOff>
    </xdr:from>
    <xdr:to>
      <xdr:col>11</xdr:col>
      <xdr:colOff>1465672</xdr:colOff>
      <xdr:row>35</xdr:row>
      <xdr:rowOff>181938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6631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36</xdr:row>
      <xdr:rowOff>181938</xdr:rowOff>
    </xdr:from>
    <xdr:to>
      <xdr:col>11</xdr:col>
      <xdr:colOff>1465672</xdr:colOff>
      <xdr:row>36</xdr:row>
      <xdr:rowOff>181938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7012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36</xdr:row>
      <xdr:rowOff>181938</xdr:rowOff>
    </xdr:from>
    <xdr:to>
      <xdr:col>11</xdr:col>
      <xdr:colOff>1465672</xdr:colOff>
      <xdr:row>36</xdr:row>
      <xdr:rowOff>181938</xdr:rowOff>
    </xdr:to>
    <xdr:pic>
      <xdr:nvPicPr>
        <xdr:cNvPr id="113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7012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36</xdr:row>
      <xdr:rowOff>181938</xdr:rowOff>
    </xdr:from>
    <xdr:to>
      <xdr:col>11</xdr:col>
      <xdr:colOff>1465672</xdr:colOff>
      <xdr:row>36</xdr:row>
      <xdr:rowOff>181938</xdr:rowOff>
    </xdr:to>
    <xdr:pic>
      <xdr:nvPicPr>
        <xdr:cNvPr id="11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047" y="1701261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A26" zoomScaleNormal="100" workbookViewId="0">
      <selection activeCell="R21" sqref="R21"/>
    </sheetView>
  </sheetViews>
  <sheetFormatPr defaultRowHeight="12.75" x14ac:dyDescent="0.2"/>
  <cols>
    <col min="1" max="1" width="4.7109375" style="1" customWidth="1"/>
    <col min="2" max="2" width="43.5703125" style="1" customWidth="1"/>
    <col min="3" max="3" width="5" style="1" hidden="1" customWidth="1"/>
    <col min="4" max="4" width="5.85546875" style="1" customWidth="1"/>
    <col min="5" max="5" width="9.7109375" style="1" customWidth="1"/>
    <col min="6" max="6" width="9.5703125" style="1" customWidth="1"/>
    <col min="7" max="7" width="9.7109375" style="1" customWidth="1"/>
    <col min="8" max="8" width="7.28515625" style="1" customWidth="1"/>
    <col min="9" max="9" width="14.85546875" style="1" customWidth="1"/>
    <col min="10" max="10" width="14.140625" style="1" customWidth="1"/>
    <col min="11" max="11" width="10.28515625" style="1" customWidth="1"/>
    <col min="12" max="12" width="14.85546875" style="1" customWidth="1"/>
    <col min="13" max="13" width="20.28515625" style="1" customWidth="1"/>
    <col min="14" max="14" width="17.42578125" style="1" customWidth="1"/>
    <col min="15" max="15" width="15.140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5" ht="15.75" hidden="1" x14ac:dyDescent="0.25">
      <c r="J1" s="2" t="s">
        <v>1</v>
      </c>
    </row>
    <row r="2" spans="1:15" ht="15.75" x14ac:dyDescent="0.25">
      <c r="J2" s="2"/>
      <c r="M2" s="57"/>
      <c r="N2" s="57"/>
      <c r="O2" s="57"/>
    </row>
    <row r="3" spans="1:15" ht="43.5" customHeight="1" x14ac:dyDescent="0.2">
      <c r="A3" s="58" t="s">
        <v>49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5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4" customHeight="1" x14ac:dyDescent="0.2">
      <c r="A5" s="59" t="s">
        <v>18</v>
      </c>
      <c r="B5" s="60"/>
      <c r="C5" s="61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</row>
    <row r="6" spans="1:15" ht="20.25" customHeight="1" x14ac:dyDescent="0.2">
      <c r="A6" s="59" t="s">
        <v>19</v>
      </c>
      <c r="B6" s="60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0"/>
    </row>
    <row r="7" spans="1:15" x14ac:dyDescent="0.2">
      <c r="A7" s="73" t="s">
        <v>2</v>
      </c>
      <c r="B7" s="73" t="s">
        <v>22</v>
      </c>
      <c r="C7" s="75" t="s">
        <v>3</v>
      </c>
      <c r="D7" s="77" t="s">
        <v>0</v>
      </c>
      <c r="E7" s="79" t="s">
        <v>4</v>
      </c>
      <c r="F7" s="79"/>
      <c r="G7" s="79"/>
      <c r="H7" s="79"/>
      <c r="I7" s="80" t="s">
        <v>5</v>
      </c>
      <c r="J7" s="80"/>
      <c r="K7" s="80"/>
      <c r="L7" s="68" t="s">
        <v>6</v>
      </c>
      <c r="M7" s="68"/>
      <c r="N7" s="68"/>
      <c r="O7" s="68"/>
    </row>
    <row r="8" spans="1:15" ht="218.25" x14ac:dyDescent="0.2">
      <c r="A8" s="74"/>
      <c r="B8" s="74"/>
      <c r="C8" s="76"/>
      <c r="D8" s="78"/>
      <c r="E8" s="56" t="s">
        <v>51</v>
      </c>
      <c r="F8" s="56" t="s">
        <v>52</v>
      </c>
      <c r="G8" s="56" t="s">
        <v>53</v>
      </c>
      <c r="H8" s="14" t="s">
        <v>7</v>
      </c>
      <c r="I8" s="13" t="s">
        <v>25</v>
      </c>
      <c r="J8" s="9" t="s">
        <v>8</v>
      </c>
      <c r="K8" s="9" t="s">
        <v>9</v>
      </c>
      <c r="L8" s="9" t="s">
        <v>10</v>
      </c>
      <c r="M8" s="14" t="s">
        <v>11</v>
      </c>
      <c r="N8" s="14" t="s">
        <v>12</v>
      </c>
      <c r="O8" s="14" t="s">
        <v>13</v>
      </c>
    </row>
    <row r="9" spans="1:15" ht="31.5" customHeight="1" x14ac:dyDescent="0.2">
      <c r="A9" s="49">
        <v>1</v>
      </c>
      <c r="B9" s="50" t="s">
        <v>26</v>
      </c>
      <c r="C9" s="51"/>
      <c r="D9" s="52">
        <v>1</v>
      </c>
      <c r="E9" s="53">
        <v>2300</v>
      </c>
      <c r="F9" s="54">
        <v>3450</v>
      </c>
      <c r="G9" s="55">
        <v>2250</v>
      </c>
      <c r="H9" s="27">
        <v>3</v>
      </c>
      <c r="I9" s="28">
        <f t="shared" ref="I9" si="0">AVERAGE(E9:G9)</f>
        <v>2666.6666666666665</v>
      </c>
      <c r="J9" s="29">
        <f t="shared" ref="J9" si="1">STDEV(E9:G9)</f>
        <v>678.84706181387719</v>
      </c>
      <c r="K9" s="30">
        <f t="shared" ref="K9" si="2">J9/I9</f>
        <v>0.25456764818020394</v>
      </c>
      <c r="L9" s="31">
        <f t="shared" ref="L9" si="3">((D9/H9)*(SUM(E9:G9)))</f>
        <v>2666.6666666666665</v>
      </c>
      <c r="M9" s="32">
        <f t="shared" ref="M9" si="4">L9/D9</f>
        <v>2666.6666666666665</v>
      </c>
      <c r="N9" s="33">
        <f t="shared" ref="N9" si="5">ROUND(M9,2)</f>
        <v>2666.67</v>
      </c>
      <c r="O9" s="34">
        <f t="shared" ref="O9" si="6">N9*D9</f>
        <v>2666.67</v>
      </c>
    </row>
    <row r="10" spans="1:15" ht="30" customHeight="1" x14ac:dyDescent="0.2">
      <c r="A10" s="49">
        <v>2</v>
      </c>
      <c r="B10" s="50" t="s">
        <v>27</v>
      </c>
      <c r="C10" s="51"/>
      <c r="D10" s="52">
        <v>5</v>
      </c>
      <c r="E10" s="53">
        <v>16000</v>
      </c>
      <c r="F10" s="54">
        <v>15800</v>
      </c>
      <c r="G10" s="55">
        <v>16000</v>
      </c>
      <c r="H10" s="27">
        <v>3</v>
      </c>
      <c r="I10" s="28">
        <f t="shared" ref="I10:I37" si="7">AVERAGE(E10:G10)</f>
        <v>15933.333333333334</v>
      </c>
      <c r="J10" s="29">
        <f t="shared" ref="J10:J37" si="8">STDEV(E10:G10)</f>
        <v>115.47005383792516</v>
      </c>
      <c r="K10" s="30">
        <f t="shared" ref="K10:K37" si="9">J10/I10</f>
        <v>7.2470745086563905E-3</v>
      </c>
      <c r="L10" s="31">
        <f t="shared" ref="L10:L33" si="10">((D10/H10)*(SUM(E10:G10)))</f>
        <v>79666.666666666672</v>
      </c>
      <c r="M10" s="32">
        <f t="shared" ref="M10:M37" si="11">L10/D10</f>
        <v>15933.333333333334</v>
      </c>
      <c r="N10" s="33">
        <f t="shared" ref="N10:N37" si="12">ROUND(M10,2)</f>
        <v>15933.33</v>
      </c>
      <c r="O10" s="34">
        <f t="shared" ref="O10:O37" si="13">N10*D10</f>
        <v>79666.649999999994</v>
      </c>
    </row>
    <row r="11" spans="1:15" ht="27.75" customHeight="1" x14ac:dyDescent="0.2">
      <c r="A11" s="49">
        <v>3</v>
      </c>
      <c r="B11" s="50" t="s">
        <v>28</v>
      </c>
      <c r="C11" s="51"/>
      <c r="D11" s="52">
        <v>1</v>
      </c>
      <c r="E11" s="53">
        <v>13000</v>
      </c>
      <c r="F11" s="54">
        <v>10320</v>
      </c>
      <c r="G11" s="55">
        <v>12500</v>
      </c>
      <c r="H11" s="27">
        <v>3</v>
      </c>
      <c r="I11" s="28">
        <f t="shared" si="7"/>
        <v>11940</v>
      </c>
      <c r="J11" s="29">
        <f t="shared" si="8"/>
        <v>1425.0614021858848</v>
      </c>
      <c r="K11" s="30">
        <f t="shared" si="9"/>
        <v>0.11935187622997361</v>
      </c>
      <c r="L11" s="31">
        <f t="shared" si="10"/>
        <v>11940</v>
      </c>
      <c r="M11" s="32">
        <f t="shared" si="11"/>
        <v>11940</v>
      </c>
      <c r="N11" s="33">
        <f t="shared" si="12"/>
        <v>11940</v>
      </c>
      <c r="O11" s="34">
        <f t="shared" si="13"/>
        <v>11940</v>
      </c>
    </row>
    <row r="12" spans="1:15" ht="37.5" customHeight="1" x14ac:dyDescent="0.2">
      <c r="A12" s="49">
        <v>4</v>
      </c>
      <c r="B12" s="50" t="s">
        <v>29</v>
      </c>
      <c r="C12" s="51"/>
      <c r="D12" s="52">
        <v>1</v>
      </c>
      <c r="E12" s="53">
        <v>5550</v>
      </c>
      <c r="F12" s="54">
        <v>4850</v>
      </c>
      <c r="G12" s="55">
        <v>5500</v>
      </c>
      <c r="H12" s="27">
        <v>3</v>
      </c>
      <c r="I12" s="28">
        <f t="shared" si="7"/>
        <v>5300</v>
      </c>
      <c r="J12" s="29">
        <f t="shared" si="8"/>
        <v>390.51248379533274</v>
      </c>
      <c r="K12" s="30">
        <f t="shared" si="9"/>
        <v>7.3681600716100512E-2</v>
      </c>
      <c r="L12" s="31">
        <f t="shared" si="10"/>
        <v>5300</v>
      </c>
      <c r="M12" s="32">
        <f t="shared" si="11"/>
        <v>5300</v>
      </c>
      <c r="N12" s="33">
        <f t="shared" si="12"/>
        <v>5300</v>
      </c>
      <c r="O12" s="34">
        <f t="shared" si="13"/>
        <v>5300</v>
      </c>
    </row>
    <row r="13" spans="1:15" ht="24.75" customHeight="1" x14ac:dyDescent="0.2">
      <c r="A13" s="49">
        <v>5</v>
      </c>
      <c r="B13" s="50" t="s">
        <v>30</v>
      </c>
      <c r="C13" s="51"/>
      <c r="D13" s="52">
        <v>1</v>
      </c>
      <c r="E13" s="53">
        <v>2300</v>
      </c>
      <c r="F13" s="54">
        <v>3450</v>
      </c>
      <c r="G13" s="55">
        <v>2800</v>
      </c>
      <c r="H13" s="27">
        <v>3</v>
      </c>
      <c r="I13" s="28">
        <f t="shared" si="7"/>
        <v>2850</v>
      </c>
      <c r="J13" s="29">
        <f t="shared" si="8"/>
        <v>576.62812973353982</v>
      </c>
      <c r="K13" s="30">
        <f t="shared" si="9"/>
        <v>0.20232565955562801</v>
      </c>
      <c r="L13" s="31">
        <f t="shared" si="10"/>
        <v>2850</v>
      </c>
      <c r="M13" s="32">
        <f t="shared" si="11"/>
        <v>2850</v>
      </c>
      <c r="N13" s="33">
        <f t="shared" si="12"/>
        <v>2850</v>
      </c>
      <c r="O13" s="34">
        <f t="shared" si="13"/>
        <v>2850</v>
      </c>
    </row>
    <row r="14" spans="1:15" ht="25.5" customHeight="1" x14ac:dyDescent="0.2">
      <c r="A14" s="49">
        <v>6</v>
      </c>
      <c r="B14" s="50" t="s">
        <v>31</v>
      </c>
      <c r="C14" s="51"/>
      <c r="D14" s="52">
        <v>1</v>
      </c>
      <c r="E14" s="53">
        <v>2300</v>
      </c>
      <c r="F14" s="54">
        <v>2980</v>
      </c>
      <c r="G14" s="55">
        <v>2750</v>
      </c>
      <c r="H14" s="27">
        <v>3</v>
      </c>
      <c r="I14" s="28">
        <f t="shared" si="7"/>
        <v>2676.6666666666665</v>
      </c>
      <c r="J14" s="29">
        <f t="shared" si="8"/>
        <v>345.8805188693546</v>
      </c>
      <c r="K14" s="30">
        <f t="shared" si="9"/>
        <v>0.1292206172612782</v>
      </c>
      <c r="L14" s="31">
        <f t="shared" si="10"/>
        <v>2676.6666666666665</v>
      </c>
      <c r="M14" s="32">
        <f t="shared" si="11"/>
        <v>2676.6666666666665</v>
      </c>
      <c r="N14" s="33">
        <f t="shared" si="12"/>
        <v>2676.67</v>
      </c>
      <c r="O14" s="34">
        <f t="shared" si="13"/>
        <v>2676.67</v>
      </c>
    </row>
    <row r="15" spans="1:15" ht="24" customHeight="1" x14ac:dyDescent="0.2">
      <c r="A15" s="49">
        <v>7</v>
      </c>
      <c r="B15" s="50" t="s">
        <v>32</v>
      </c>
      <c r="C15" s="51"/>
      <c r="D15" s="52">
        <v>1</v>
      </c>
      <c r="E15" s="53">
        <v>4100</v>
      </c>
      <c r="F15" s="54">
        <v>4000</v>
      </c>
      <c r="G15" s="55">
        <v>4000</v>
      </c>
      <c r="H15" s="27">
        <v>3</v>
      </c>
      <c r="I15" s="28">
        <f t="shared" si="7"/>
        <v>4033.3333333333335</v>
      </c>
      <c r="J15" s="29">
        <f t="shared" si="8"/>
        <v>57.735026918962575</v>
      </c>
      <c r="K15" s="30">
        <f t="shared" si="9"/>
        <v>1.4314469484040308E-2</v>
      </c>
      <c r="L15" s="31">
        <f t="shared" si="10"/>
        <v>4033.333333333333</v>
      </c>
      <c r="M15" s="32">
        <f t="shared" si="11"/>
        <v>4033.333333333333</v>
      </c>
      <c r="N15" s="33">
        <f t="shared" si="12"/>
        <v>4033.33</v>
      </c>
      <c r="O15" s="34">
        <f t="shared" si="13"/>
        <v>4033.33</v>
      </c>
    </row>
    <row r="16" spans="1:15" ht="38.25" customHeight="1" x14ac:dyDescent="0.2">
      <c r="A16" s="49">
        <v>8</v>
      </c>
      <c r="B16" s="50" t="s">
        <v>50</v>
      </c>
      <c r="C16" s="51"/>
      <c r="D16" s="52">
        <v>1</v>
      </c>
      <c r="E16" s="53">
        <v>3800</v>
      </c>
      <c r="F16" s="54">
        <v>3300</v>
      </c>
      <c r="G16" s="55">
        <v>3500</v>
      </c>
      <c r="H16" s="27">
        <v>3</v>
      </c>
      <c r="I16" s="28">
        <f t="shared" si="7"/>
        <v>3533.3333333333335</v>
      </c>
      <c r="J16" s="29">
        <f t="shared" si="8"/>
        <v>251.66114784235833</v>
      </c>
      <c r="K16" s="30">
        <f t="shared" si="9"/>
        <v>7.1224853162931603E-2</v>
      </c>
      <c r="L16" s="31">
        <f t="shared" si="10"/>
        <v>3533.333333333333</v>
      </c>
      <c r="M16" s="32">
        <f t="shared" si="11"/>
        <v>3533.333333333333</v>
      </c>
      <c r="N16" s="33">
        <f t="shared" si="12"/>
        <v>3533.33</v>
      </c>
      <c r="O16" s="34">
        <f t="shared" si="13"/>
        <v>3533.33</v>
      </c>
    </row>
    <row r="17" spans="1:15" ht="28.5" customHeight="1" x14ac:dyDescent="0.2">
      <c r="A17" s="49">
        <v>9</v>
      </c>
      <c r="B17" s="50" t="s">
        <v>33</v>
      </c>
      <c r="C17" s="51"/>
      <c r="D17" s="52">
        <v>1</v>
      </c>
      <c r="E17" s="53">
        <v>200000</v>
      </c>
      <c r="F17" s="54">
        <v>198000</v>
      </c>
      <c r="G17" s="55">
        <v>199800</v>
      </c>
      <c r="H17" s="27">
        <v>3</v>
      </c>
      <c r="I17" s="28">
        <f t="shared" si="7"/>
        <v>199266.66666666666</v>
      </c>
      <c r="J17" s="29">
        <f t="shared" si="8"/>
        <v>1101.5141094572205</v>
      </c>
      <c r="K17" s="30">
        <f t="shared" si="9"/>
        <v>5.5278392913544021E-3</v>
      </c>
      <c r="L17" s="31">
        <f t="shared" si="10"/>
        <v>199266.66666666666</v>
      </c>
      <c r="M17" s="32">
        <f t="shared" si="11"/>
        <v>199266.66666666666</v>
      </c>
      <c r="N17" s="33">
        <f t="shared" si="12"/>
        <v>199266.67</v>
      </c>
      <c r="O17" s="34">
        <f t="shared" si="13"/>
        <v>199266.67</v>
      </c>
    </row>
    <row r="18" spans="1:15" ht="26.25" customHeight="1" x14ac:dyDescent="0.2">
      <c r="A18" s="49">
        <v>10</v>
      </c>
      <c r="B18" s="50" t="s">
        <v>34</v>
      </c>
      <c r="C18" s="51"/>
      <c r="D18" s="52">
        <v>1</v>
      </c>
      <c r="E18" s="53">
        <v>1450</v>
      </c>
      <c r="F18" s="54">
        <v>1380</v>
      </c>
      <c r="G18" s="55">
        <v>1500</v>
      </c>
      <c r="H18" s="27">
        <v>3</v>
      </c>
      <c r="I18" s="28">
        <f t="shared" si="7"/>
        <v>1443.3333333333333</v>
      </c>
      <c r="J18" s="29">
        <f t="shared" si="8"/>
        <v>60.277137733417078</v>
      </c>
      <c r="K18" s="30">
        <f t="shared" si="9"/>
        <v>4.176245108550837E-2</v>
      </c>
      <c r="L18" s="31">
        <f t="shared" si="10"/>
        <v>1443.3333333333333</v>
      </c>
      <c r="M18" s="32">
        <f t="shared" si="11"/>
        <v>1443.3333333333333</v>
      </c>
      <c r="N18" s="33">
        <f t="shared" si="12"/>
        <v>1443.33</v>
      </c>
      <c r="O18" s="34">
        <f t="shared" si="13"/>
        <v>1443.33</v>
      </c>
    </row>
    <row r="19" spans="1:15" ht="28.5" customHeight="1" x14ac:dyDescent="0.2">
      <c r="A19" s="49">
        <v>11</v>
      </c>
      <c r="B19" s="50" t="s">
        <v>35</v>
      </c>
      <c r="C19" s="51"/>
      <c r="D19" s="52">
        <v>1</v>
      </c>
      <c r="E19" s="53">
        <v>16500</v>
      </c>
      <c r="F19" s="54">
        <v>16500</v>
      </c>
      <c r="G19" s="55">
        <v>16500</v>
      </c>
      <c r="H19" s="27">
        <v>3</v>
      </c>
      <c r="I19" s="28">
        <f t="shared" si="7"/>
        <v>16500</v>
      </c>
      <c r="J19" s="29">
        <f t="shared" si="8"/>
        <v>0</v>
      </c>
      <c r="K19" s="30">
        <f t="shared" si="9"/>
        <v>0</v>
      </c>
      <c r="L19" s="31">
        <f t="shared" si="10"/>
        <v>16500</v>
      </c>
      <c r="M19" s="32">
        <f t="shared" si="11"/>
        <v>16500</v>
      </c>
      <c r="N19" s="33">
        <f t="shared" si="12"/>
        <v>16500</v>
      </c>
      <c r="O19" s="34">
        <f t="shared" si="13"/>
        <v>16500</v>
      </c>
    </row>
    <row r="20" spans="1:15" ht="27.75" customHeight="1" x14ac:dyDescent="0.2">
      <c r="A20" s="49">
        <v>12</v>
      </c>
      <c r="B20" s="50" t="s">
        <v>36</v>
      </c>
      <c r="C20" s="51"/>
      <c r="D20" s="52">
        <v>1</v>
      </c>
      <c r="E20" s="53">
        <v>41000</v>
      </c>
      <c r="F20" s="54">
        <v>41100</v>
      </c>
      <c r="G20" s="55">
        <v>41100</v>
      </c>
      <c r="H20" s="27">
        <v>3</v>
      </c>
      <c r="I20" s="28">
        <f t="shared" si="7"/>
        <v>41066.666666666664</v>
      </c>
      <c r="J20" s="29">
        <f t="shared" si="8"/>
        <v>57.735026918962582</v>
      </c>
      <c r="K20" s="30">
        <f t="shared" si="9"/>
        <v>1.4058853957539591E-3</v>
      </c>
      <c r="L20" s="31">
        <f t="shared" si="10"/>
        <v>41066.666666666664</v>
      </c>
      <c r="M20" s="32">
        <f t="shared" si="11"/>
        <v>41066.666666666664</v>
      </c>
      <c r="N20" s="33">
        <f t="shared" si="12"/>
        <v>41066.67</v>
      </c>
      <c r="O20" s="34">
        <f t="shared" si="13"/>
        <v>41066.67</v>
      </c>
    </row>
    <row r="21" spans="1:15" ht="25.5" customHeight="1" x14ac:dyDescent="0.2">
      <c r="A21" s="49">
        <v>13</v>
      </c>
      <c r="B21" s="50" t="s">
        <v>37</v>
      </c>
      <c r="C21" s="51"/>
      <c r="D21" s="52">
        <v>1</v>
      </c>
      <c r="E21" s="53">
        <v>21000</v>
      </c>
      <c r="F21" s="54">
        <v>21000</v>
      </c>
      <c r="G21" s="55">
        <v>22000</v>
      </c>
      <c r="H21" s="27">
        <v>3</v>
      </c>
      <c r="I21" s="28">
        <f t="shared" si="7"/>
        <v>21333.333333333332</v>
      </c>
      <c r="J21" s="29">
        <f t="shared" si="8"/>
        <v>577.35026918962581</v>
      </c>
      <c r="K21" s="30">
        <f t="shared" si="9"/>
        <v>2.706329386826371E-2</v>
      </c>
      <c r="L21" s="31">
        <f t="shared" si="10"/>
        <v>21333.333333333332</v>
      </c>
      <c r="M21" s="32">
        <f t="shared" si="11"/>
        <v>21333.333333333332</v>
      </c>
      <c r="N21" s="33">
        <f t="shared" si="12"/>
        <v>21333.33</v>
      </c>
      <c r="O21" s="34">
        <f t="shared" si="13"/>
        <v>21333.33</v>
      </c>
    </row>
    <row r="22" spans="1:15" ht="26.25" customHeight="1" x14ac:dyDescent="0.2">
      <c r="A22" s="49">
        <v>14</v>
      </c>
      <c r="B22" s="50" t="s">
        <v>38</v>
      </c>
      <c r="C22" s="51"/>
      <c r="D22" s="52">
        <v>1</v>
      </c>
      <c r="E22" s="53">
        <v>2100</v>
      </c>
      <c r="F22" s="54">
        <v>1980</v>
      </c>
      <c r="G22" s="55">
        <v>2000</v>
      </c>
      <c r="H22" s="27">
        <v>3</v>
      </c>
      <c r="I22" s="28">
        <f t="shared" si="7"/>
        <v>2026.6666666666667</v>
      </c>
      <c r="J22" s="29">
        <f t="shared" si="8"/>
        <v>64.291005073286371</v>
      </c>
      <c r="K22" s="30">
        <f t="shared" si="9"/>
        <v>3.172253539800314E-2</v>
      </c>
      <c r="L22" s="31">
        <f t="shared" si="10"/>
        <v>2026.6666666666665</v>
      </c>
      <c r="M22" s="32">
        <f t="shared" si="11"/>
        <v>2026.6666666666665</v>
      </c>
      <c r="N22" s="33">
        <f t="shared" si="12"/>
        <v>2026.67</v>
      </c>
      <c r="O22" s="34">
        <f t="shared" si="13"/>
        <v>2026.67</v>
      </c>
    </row>
    <row r="23" spans="1:15" ht="24" customHeight="1" x14ac:dyDescent="0.2">
      <c r="A23" s="49">
        <v>15</v>
      </c>
      <c r="B23" s="50" t="s">
        <v>39</v>
      </c>
      <c r="C23" s="51"/>
      <c r="D23" s="52">
        <v>1</v>
      </c>
      <c r="E23" s="53">
        <v>1450</v>
      </c>
      <c r="F23" s="54">
        <v>1650</v>
      </c>
      <c r="G23" s="55">
        <v>1550</v>
      </c>
      <c r="H23" s="27">
        <v>3</v>
      </c>
      <c r="I23" s="28">
        <f t="shared" si="7"/>
        <v>1550</v>
      </c>
      <c r="J23" s="29">
        <f t="shared" si="8"/>
        <v>100</v>
      </c>
      <c r="K23" s="30">
        <f t="shared" si="9"/>
        <v>6.4516129032258063E-2</v>
      </c>
      <c r="L23" s="31">
        <f t="shared" si="10"/>
        <v>1550</v>
      </c>
      <c r="M23" s="32">
        <f t="shared" si="11"/>
        <v>1550</v>
      </c>
      <c r="N23" s="33">
        <f t="shared" si="12"/>
        <v>1550</v>
      </c>
      <c r="O23" s="34">
        <f t="shared" si="13"/>
        <v>1550</v>
      </c>
    </row>
    <row r="24" spans="1:15" ht="27.75" customHeight="1" x14ac:dyDescent="0.2">
      <c r="A24" s="49">
        <v>16</v>
      </c>
      <c r="B24" s="50" t="s">
        <v>40</v>
      </c>
      <c r="C24" s="51"/>
      <c r="D24" s="52">
        <v>1</v>
      </c>
      <c r="E24" s="53">
        <v>4200</v>
      </c>
      <c r="F24" s="54">
        <v>4250</v>
      </c>
      <c r="G24" s="55">
        <v>4000</v>
      </c>
      <c r="H24" s="27">
        <v>3</v>
      </c>
      <c r="I24" s="28">
        <f t="shared" si="7"/>
        <v>4150</v>
      </c>
      <c r="J24" s="29">
        <f t="shared" si="8"/>
        <v>132.28756555322954</v>
      </c>
      <c r="K24" s="30">
        <f t="shared" si="9"/>
        <v>3.1876521820055313E-2</v>
      </c>
      <c r="L24" s="31">
        <f t="shared" si="10"/>
        <v>4150</v>
      </c>
      <c r="M24" s="32">
        <f t="shared" si="11"/>
        <v>4150</v>
      </c>
      <c r="N24" s="33">
        <f t="shared" si="12"/>
        <v>4150</v>
      </c>
      <c r="O24" s="34">
        <f t="shared" si="13"/>
        <v>4150</v>
      </c>
    </row>
    <row r="25" spans="1:15" ht="30" customHeight="1" x14ac:dyDescent="0.2">
      <c r="A25" s="49">
        <v>17</v>
      </c>
      <c r="B25" s="50" t="s">
        <v>41</v>
      </c>
      <c r="C25" s="51"/>
      <c r="D25" s="52">
        <v>1</v>
      </c>
      <c r="E25" s="53">
        <v>10000</v>
      </c>
      <c r="F25" s="54">
        <v>10400</v>
      </c>
      <c r="G25" s="55">
        <v>10200</v>
      </c>
      <c r="H25" s="27">
        <v>3</v>
      </c>
      <c r="I25" s="28">
        <f t="shared" si="7"/>
        <v>10200</v>
      </c>
      <c r="J25" s="29">
        <f t="shared" si="8"/>
        <v>200</v>
      </c>
      <c r="K25" s="30">
        <f t="shared" si="9"/>
        <v>1.9607843137254902E-2</v>
      </c>
      <c r="L25" s="31">
        <f t="shared" si="10"/>
        <v>10200</v>
      </c>
      <c r="M25" s="32">
        <f t="shared" si="11"/>
        <v>10200</v>
      </c>
      <c r="N25" s="33">
        <f t="shared" si="12"/>
        <v>10200</v>
      </c>
      <c r="O25" s="34">
        <f t="shared" si="13"/>
        <v>10200</v>
      </c>
    </row>
    <row r="26" spans="1:15" ht="27" customHeight="1" x14ac:dyDescent="0.2">
      <c r="A26" s="49">
        <v>18</v>
      </c>
      <c r="B26" s="50" t="s">
        <v>42</v>
      </c>
      <c r="C26" s="51"/>
      <c r="D26" s="52">
        <v>1</v>
      </c>
      <c r="E26" s="53">
        <v>10000</v>
      </c>
      <c r="F26" s="54">
        <v>10250</v>
      </c>
      <c r="G26" s="55">
        <v>10200</v>
      </c>
      <c r="H26" s="27">
        <v>3</v>
      </c>
      <c r="I26" s="28">
        <f t="shared" si="7"/>
        <v>10150</v>
      </c>
      <c r="J26" s="29">
        <f t="shared" si="8"/>
        <v>132.28756555322954</v>
      </c>
      <c r="K26" s="30">
        <f t="shared" si="9"/>
        <v>1.3033257689973354E-2</v>
      </c>
      <c r="L26" s="31">
        <f t="shared" si="10"/>
        <v>10150</v>
      </c>
      <c r="M26" s="32">
        <f t="shared" si="11"/>
        <v>10150</v>
      </c>
      <c r="N26" s="33">
        <f t="shared" si="12"/>
        <v>10150</v>
      </c>
      <c r="O26" s="34">
        <f t="shared" si="13"/>
        <v>10150</v>
      </c>
    </row>
    <row r="27" spans="1:15" ht="32.25" customHeight="1" x14ac:dyDescent="0.2">
      <c r="A27" s="49">
        <v>19</v>
      </c>
      <c r="B27" s="50" t="s">
        <v>43</v>
      </c>
      <c r="C27" s="51"/>
      <c r="D27" s="52">
        <v>1</v>
      </c>
      <c r="E27" s="53">
        <v>10000</v>
      </c>
      <c r="F27" s="54">
        <v>10250</v>
      </c>
      <c r="G27" s="55">
        <v>10200</v>
      </c>
      <c r="H27" s="27">
        <v>3</v>
      </c>
      <c r="I27" s="28">
        <f t="shared" si="7"/>
        <v>10150</v>
      </c>
      <c r="J27" s="29">
        <f t="shared" si="8"/>
        <v>132.28756555322954</v>
      </c>
      <c r="K27" s="30">
        <f t="shared" si="9"/>
        <v>1.3033257689973354E-2</v>
      </c>
      <c r="L27" s="31">
        <f t="shared" si="10"/>
        <v>10150</v>
      </c>
      <c r="M27" s="32">
        <f t="shared" si="11"/>
        <v>10150</v>
      </c>
      <c r="N27" s="33">
        <f t="shared" si="12"/>
        <v>10150</v>
      </c>
      <c r="O27" s="34">
        <f t="shared" si="13"/>
        <v>10150</v>
      </c>
    </row>
    <row r="28" spans="1:15" ht="27.75" customHeight="1" x14ac:dyDescent="0.2">
      <c r="A28" s="49">
        <v>20</v>
      </c>
      <c r="B28" s="50" t="s">
        <v>44</v>
      </c>
      <c r="C28" s="51"/>
      <c r="D28" s="52">
        <v>1</v>
      </c>
      <c r="E28" s="53">
        <v>10000</v>
      </c>
      <c r="F28" s="54">
        <v>1000</v>
      </c>
      <c r="G28" s="55">
        <v>10200</v>
      </c>
      <c r="H28" s="27">
        <v>3</v>
      </c>
      <c r="I28" s="28">
        <f t="shared" si="7"/>
        <v>7066.666666666667</v>
      </c>
      <c r="J28" s="29">
        <f t="shared" si="8"/>
        <v>5254.8390397169469</v>
      </c>
      <c r="K28" s="30">
        <f t="shared" si="9"/>
        <v>0.74360929807315279</v>
      </c>
      <c r="L28" s="31">
        <f t="shared" si="10"/>
        <v>7066.6666666666661</v>
      </c>
      <c r="M28" s="32">
        <f t="shared" si="11"/>
        <v>7066.6666666666661</v>
      </c>
      <c r="N28" s="33">
        <f t="shared" si="12"/>
        <v>7066.67</v>
      </c>
      <c r="O28" s="34">
        <f t="shared" si="13"/>
        <v>7066.67</v>
      </c>
    </row>
    <row r="29" spans="1:15" ht="25.5" customHeight="1" x14ac:dyDescent="0.2">
      <c r="A29" s="49">
        <v>21</v>
      </c>
      <c r="B29" s="50" t="s">
        <v>45</v>
      </c>
      <c r="C29" s="51"/>
      <c r="D29" s="52">
        <v>1</v>
      </c>
      <c r="E29" s="53">
        <v>1450</v>
      </c>
      <c r="F29" s="54">
        <v>1450</v>
      </c>
      <c r="G29" s="55">
        <v>1350</v>
      </c>
      <c r="H29" s="27">
        <v>3</v>
      </c>
      <c r="I29" s="28">
        <f t="shared" si="7"/>
        <v>1416.6666666666667</v>
      </c>
      <c r="J29" s="29">
        <f t="shared" si="8"/>
        <v>57.735026918962575</v>
      </c>
      <c r="K29" s="30">
        <f t="shared" si="9"/>
        <v>4.0754136648679461E-2</v>
      </c>
      <c r="L29" s="31">
        <f t="shared" si="10"/>
        <v>1416.6666666666665</v>
      </c>
      <c r="M29" s="32">
        <f t="shared" si="11"/>
        <v>1416.6666666666665</v>
      </c>
      <c r="N29" s="33">
        <f t="shared" si="12"/>
        <v>1416.67</v>
      </c>
      <c r="O29" s="34">
        <f t="shared" si="13"/>
        <v>1416.67</v>
      </c>
    </row>
    <row r="30" spans="1:15" ht="31.5" customHeight="1" x14ac:dyDescent="0.2">
      <c r="A30" s="49">
        <v>22</v>
      </c>
      <c r="B30" s="50" t="s">
        <v>46</v>
      </c>
      <c r="C30" s="51"/>
      <c r="D30" s="52">
        <v>1</v>
      </c>
      <c r="E30" s="53">
        <v>54500</v>
      </c>
      <c r="F30" s="54">
        <v>54000</v>
      </c>
      <c r="G30" s="55">
        <v>55000</v>
      </c>
      <c r="H30" s="27">
        <v>3</v>
      </c>
      <c r="I30" s="28">
        <f t="shared" si="7"/>
        <v>54500</v>
      </c>
      <c r="J30" s="29">
        <f t="shared" si="8"/>
        <v>500</v>
      </c>
      <c r="K30" s="30">
        <f t="shared" si="9"/>
        <v>9.1743119266055051E-3</v>
      </c>
      <c r="L30" s="31">
        <f t="shared" si="10"/>
        <v>54500</v>
      </c>
      <c r="M30" s="32">
        <f t="shared" si="11"/>
        <v>54500</v>
      </c>
      <c r="N30" s="33">
        <f t="shared" si="12"/>
        <v>54500</v>
      </c>
      <c r="O30" s="34">
        <f t="shared" si="13"/>
        <v>54500</v>
      </c>
    </row>
    <row r="31" spans="1:15" ht="30.75" customHeight="1" x14ac:dyDescent="0.2">
      <c r="A31" s="49">
        <v>23</v>
      </c>
      <c r="B31" s="50" t="s">
        <v>47</v>
      </c>
      <c r="C31" s="51"/>
      <c r="D31" s="52">
        <v>1</v>
      </c>
      <c r="E31" s="53">
        <v>1450</v>
      </c>
      <c r="F31" s="54">
        <v>1400</v>
      </c>
      <c r="G31" s="55">
        <v>1500</v>
      </c>
      <c r="H31" s="27">
        <v>3</v>
      </c>
      <c r="I31" s="28">
        <f t="shared" si="7"/>
        <v>1450</v>
      </c>
      <c r="J31" s="29">
        <f t="shared" si="8"/>
        <v>50</v>
      </c>
      <c r="K31" s="30">
        <f t="shared" si="9"/>
        <v>3.4482758620689655E-2</v>
      </c>
      <c r="L31" s="31">
        <f t="shared" si="10"/>
        <v>1450</v>
      </c>
      <c r="M31" s="32">
        <f t="shared" si="11"/>
        <v>1450</v>
      </c>
      <c r="N31" s="33">
        <f t="shared" si="12"/>
        <v>1450</v>
      </c>
      <c r="O31" s="34">
        <f t="shared" si="13"/>
        <v>1450</v>
      </c>
    </row>
    <row r="32" spans="1:15" ht="30.75" customHeight="1" x14ac:dyDescent="0.2">
      <c r="A32" s="49">
        <v>24</v>
      </c>
      <c r="B32" s="50" t="s">
        <v>54</v>
      </c>
      <c r="C32" s="51"/>
      <c r="D32" s="52">
        <v>1</v>
      </c>
      <c r="E32" s="53">
        <v>11500</v>
      </c>
      <c r="F32" s="54">
        <v>11550</v>
      </c>
      <c r="G32" s="55">
        <v>11680</v>
      </c>
      <c r="H32" s="27">
        <v>3</v>
      </c>
      <c r="I32" s="28">
        <f t="shared" si="7"/>
        <v>11576.666666666666</v>
      </c>
      <c r="J32" s="29">
        <f t="shared" si="8"/>
        <v>92.91573243177568</v>
      </c>
      <c r="K32" s="30">
        <f t="shared" si="9"/>
        <v>8.0261214309048957E-3</v>
      </c>
      <c r="L32" s="31">
        <f t="shared" si="10"/>
        <v>11576.666666666666</v>
      </c>
      <c r="M32" s="32">
        <f t="shared" si="11"/>
        <v>11576.666666666666</v>
      </c>
      <c r="N32" s="33">
        <f t="shared" si="12"/>
        <v>11576.67</v>
      </c>
      <c r="O32" s="34">
        <f t="shared" si="13"/>
        <v>11576.67</v>
      </c>
    </row>
    <row r="33" spans="1:16" ht="25.5" customHeight="1" x14ac:dyDescent="0.2">
      <c r="A33" s="49">
        <v>25</v>
      </c>
      <c r="B33" s="50" t="s">
        <v>48</v>
      </c>
      <c r="C33" s="51"/>
      <c r="D33" s="52">
        <v>1</v>
      </c>
      <c r="E33" s="53">
        <v>62200</v>
      </c>
      <c r="F33" s="54">
        <v>60500</v>
      </c>
      <c r="G33" s="55">
        <v>62000</v>
      </c>
      <c r="H33" s="27">
        <v>3</v>
      </c>
      <c r="I33" s="28">
        <f t="shared" si="7"/>
        <v>61566.666666666664</v>
      </c>
      <c r="J33" s="29">
        <f t="shared" si="8"/>
        <v>929.157324317757</v>
      </c>
      <c r="K33" s="30">
        <f t="shared" si="9"/>
        <v>1.5091889404186633E-2</v>
      </c>
      <c r="L33" s="31">
        <f t="shared" si="10"/>
        <v>61566.666666666664</v>
      </c>
      <c r="M33" s="32">
        <f t="shared" si="11"/>
        <v>61566.666666666664</v>
      </c>
      <c r="N33" s="33">
        <f t="shared" si="12"/>
        <v>61566.67</v>
      </c>
      <c r="O33" s="34">
        <f t="shared" si="13"/>
        <v>61566.67</v>
      </c>
    </row>
    <row r="34" spans="1:16" ht="25.5" customHeight="1" x14ac:dyDescent="0.2">
      <c r="A34" s="49">
        <v>26</v>
      </c>
      <c r="B34" s="86" t="s">
        <v>55</v>
      </c>
      <c r="C34" s="51"/>
      <c r="D34" s="52">
        <v>15</v>
      </c>
      <c r="E34" s="53">
        <v>930</v>
      </c>
      <c r="F34" s="54">
        <v>950</v>
      </c>
      <c r="G34" s="55">
        <v>1000</v>
      </c>
      <c r="H34" s="27">
        <v>3</v>
      </c>
      <c r="I34" s="28">
        <f t="shared" si="7"/>
        <v>960</v>
      </c>
      <c r="J34" s="29">
        <f t="shared" si="8"/>
        <v>36.055512754639892</v>
      </c>
      <c r="K34" s="30">
        <f t="shared" si="9"/>
        <v>3.7557825786083222E-2</v>
      </c>
      <c r="L34" s="31">
        <f t="shared" ref="L34:L37" si="14">((D34/H34)*(SUM(E34:G34)))</f>
        <v>14400</v>
      </c>
      <c r="M34" s="32">
        <f t="shared" si="11"/>
        <v>960</v>
      </c>
      <c r="N34" s="33">
        <f t="shared" si="12"/>
        <v>960</v>
      </c>
      <c r="O34" s="34">
        <f t="shared" si="13"/>
        <v>14400</v>
      </c>
    </row>
    <row r="35" spans="1:16" ht="25.5" customHeight="1" x14ac:dyDescent="0.2">
      <c r="A35" s="49">
        <v>27</v>
      </c>
      <c r="B35" s="86" t="s">
        <v>56</v>
      </c>
      <c r="C35" s="51"/>
      <c r="D35" s="52">
        <v>6</v>
      </c>
      <c r="E35" s="53">
        <v>930</v>
      </c>
      <c r="F35" s="54">
        <v>950</v>
      </c>
      <c r="G35" s="55">
        <v>1000</v>
      </c>
      <c r="H35" s="27">
        <v>3</v>
      </c>
      <c r="I35" s="28">
        <f t="shared" si="7"/>
        <v>960</v>
      </c>
      <c r="J35" s="29">
        <f t="shared" si="8"/>
        <v>36.055512754639892</v>
      </c>
      <c r="K35" s="30">
        <f t="shared" si="9"/>
        <v>3.7557825786083222E-2</v>
      </c>
      <c r="L35" s="31">
        <f t="shared" si="14"/>
        <v>5760</v>
      </c>
      <c r="M35" s="32">
        <f t="shared" si="11"/>
        <v>960</v>
      </c>
      <c r="N35" s="33">
        <f t="shared" si="12"/>
        <v>960</v>
      </c>
      <c r="O35" s="34">
        <f t="shared" si="13"/>
        <v>5760</v>
      </c>
    </row>
    <row r="36" spans="1:16" ht="25.5" customHeight="1" x14ac:dyDescent="0.2">
      <c r="A36" s="49">
        <v>28</v>
      </c>
      <c r="B36" s="86" t="s">
        <v>57</v>
      </c>
      <c r="C36" s="51"/>
      <c r="D36" s="52">
        <v>3</v>
      </c>
      <c r="E36" s="53">
        <v>1100</v>
      </c>
      <c r="F36" s="54">
        <v>1100</v>
      </c>
      <c r="G36" s="55">
        <v>1000</v>
      </c>
      <c r="H36" s="27">
        <v>3</v>
      </c>
      <c r="I36" s="28">
        <f t="shared" si="7"/>
        <v>1066.6666666666667</v>
      </c>
      <c r="J36" s="29">
        <f t="shared" si="8"/>
        <v>57.735026918962575</v>
      </c>
      <c r="K36" s="30">
        <f t="shared" si="9"/>
        <v>5.4126587736527412E-2</v>
      </c>
      <c r="L36" s="31">
        <f t="shared" si="14"/>
        <v>3200</v>
      </c>
      <c r="M36" s="32">
        <f t="shared" si="11"/>
        <v>1066.6666666666667</v>
      </c>
      <c r="N36" s="33">
        <f t="shared" si="12"/>
        <v>1066.67</v>
      </c>
      <c r="O36" s="34">
        <f t="shared" si="13"/>
        <v>3200.01</v>
      </c>
    </row>
    <row r="37" spans="1:16" ht="25.5" customHeight="1" x14ac:dyDescent="0.2">
      <c r="A37" s="49">
        <v>29</v>
      </c>
      <c r="B37" s="86" t="s">
        <v>58</v>
      </c>
      <c r="C37" s="51"/>
      <c r="D37" s="52">
        <v>1</v>
      </c>
      <c r="E37" s="53">
        <v>420</v>
      </c>
      <c r="F37" s="54">
        <v>450</v>
      </c>
      <c r="G37" s="55">
        <v>400</v>
      </c>
      <c r="H37" s="27">
        <v>3</v>
      </c>
      <c r="I37" s="28">
        <f t="shared" si="7"/>
        <v>423.33333333333331</v>
      </c>
      <c r="J37" s="29">
        <f t="shared" si="8"/>
        <v>25.16611478423583</v>
      </c>
      <c r="K37" s="30">
        <f t="shared" si="9"/>
        <v>5.9447515238352358E-2</v>
      </c>
      <c r="L37" s="31">
        <f t="shared" si="14"/>
        <v>423.33333333333331</v>
      </c>
      <c r="M37" s="32">
        <f t="shared" si="11"/>
        <v>423.33333333333331</v>
      </c>
      <c r="N37" s="33">
        <f t="shared" si="12"/>
        <v>423.33</v>
      </c>
      <c r="O37" s="34">
        <f t="shared" si="13"/>
        <v>423.33</v>
      </c>
    </row>
    <row r="38" spans="1:16" ht="15.75" x14ac:dyDescent="0.2">
      <c r="A38" s="12"/>
      <c r="B38" s="15" t="s">
        <v>23</v>
      </c>
      <c r="C38" s="16"/>
      <c r="D38" s="16"/>
      <c r="E38" s="17"/>
      <c r="F38" s="17"/>
      <c r="G38" s="17"/>
      <c r="H38" s="18"/>
      <c r="I38" s="19"/>
      <c r="J38" s="20"/>
      <c r="K38" s="21"/>
      <c r="L38" s="22"/>
      <c r="M38" s="23"/>
      <c r="N38" s="22" t="s">
        <v>14</v>
      </c>
      <c r="O38" s="24">
        <f>SUM(O9:O37)</f>
        <v>591863.34</v>
      </c>
    </row>
    <row r="39" spans="1:16" ht="22.5" customHeight="1" x14ac:dyDescent="0.2">
      <c r="A39" s="69" t="s">
        <v>15</v>
      </c>
      <c r="B39" s="69"/>
      <c r="C39" s="69"/>
      <c r="D39" s="69"/>
      <c r="E39" s="69"/>
      <c r="F39" s="69"/>
      <c r="G39" s="69"/>
      <c r="H39" s="69"/>
      <c r="I39" s="25">
        <f>O38</f>
        <v>591863.34</v>
      </c>
      <c r="J39" s="26" t="s">
        <v>16</v>
      </c>
      <c r="K39" s="11"/>
      <c r="L39" s="11"/>
      <c r="M39" s="11"/>
      <c r="N39" s="11"/>
      <c r="O39" s="10"/>
    </row>
    <row r="40" spans="1:16" s="3" customFormat="1" ht="20.25" customHeight="1" x14ac:dyDescent="0.25">
      <c r="A40" s="70" t="s">
        <v>20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6" s="4" customFormat="1" ht="75.75" customHeight="1" x14ac:dyDescent="0.25">
      <c r="A41" s="70" t="s">
        <v>17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6" s="3" customFormat="1" ht="34.5" customHeight="1" x14ac:dyDescent="0.25">
      <c r="A42" s="71"/>
      <c r="B42" s="71"/>
      <c r="C42" s="72"/>
      <c r="D42" s="72"/>
      <c r="E42" s="72"/>
      <c r="F42" s="72"/>
      <c r="G42" s="72"/>
      <c r="H42" s="72"/>
      <c r="I42" s="72"/>
      <c r="J42" s="5"/>
      <c r="K42" s="5"/>
      <c r="L42" s="5"/>
      <c r="M42" s="5"/>
      <c r="N42" s="5"/>
      <c r="O42" s="5"/>
    </row>
    <row r="43" spans="1:16" s="3" customFormat="1" ht="15.75" x14ac:dyDescent="0.25">
      <c r="A43" s="65" t="s">
        <v>24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5"/>
      <c r="P43" s="6"/>
    </row>
    <row r="44" spans="1:16" ht="15.75" x14ac:dyDescent="0.25">
      <c r="A44" s="66"/>
      <c r="B44" s="66"/>
      <c r="C44" s="2"/>
      <c r="D44" s="7"/>
      <c r="E44" s="7"/>
      <c r="F44" s="7"/>
      <c r="G44" s="7"/>
      <c r="H44" s="7"/>
      <c r="J44" s="66"/>
      <c r="K44" s="66"/>
    </row>
    <row r="45" spans="1:16" s="5" customFormat="1" ht="15.75" x14ac:dyDescent="0.25">
      <c r="A45" s="67"/>
      <c r="B45" s="67"/>
      <c r="C45" s="67"/>
      <c r="D45" s="67"/>
      <c r="E45" s="67"/>
      <c r="F45" s="67"/>
      <c r="G45" s="67"/>
      <c r="H45" s="8"/>
    </row>
    <row r="46" spans="1:16" s="5" customFormat="1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8" spans="1:16" s="5" customFormat="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</sheetData>
  <mergeCells count="22">
    <mergeCell ref="A43:N43"/>
    <mergeCell ref="A44:B44"/>
    <mergeCell ref="J44:K44"/>
    <mergeCell ref="A45:G45"/>
    <mergeCell ref="L7:O7"/>
    <mergeCell ref="A39:H39"/>
    <mergeCell ref="A40:O40"/>
    <mergeCell ref="A41:O41"/>
    <mergeCell ref="A42:B42"/>
    <mergeCell ref="C42:I42"/>
    <mergeCell ref="A7:A8"/>
    <mergeCell ref="B7:B8"/>
    <mergeCell ref="C7:C8"/>
    <mergeCell ref="D7:D8"/>
    <mergeCell ref="E7:H7"/>
    <mergeCell ref="I7:K7"/>
    <mergeCell ref="M2:O2"/>
    <mergeCell ref="A3:O3"/>
    <mergeCell ref="A5:B5"/>
    <mergeCell ref="C5:O5"/>
    <mergeCell ref="A6:B6"/>
    <mergeCell ref="C6:O6"/>
  </mergeCells>
  <printOptions horizontalCentered="1" verticalCentered="1"/>
  <pageMargins left="0.23622047244094491" right="0" top="0.74803149606299213" bottom="0.74803149606299213" header="0.31496062992125984" footer="0.31496062992125984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topLeftCell="A2" workbookViewId="0">
      <selection activeCell="E19" sqref="E19"/>
    </sheetView>
  </sheetViews>
  <sheetFormatPr defaultRowHeight="15" x14ac:dyDescent="0.25"/>
  <cols>
    <col min="1" max="1" width="2.28515625" customWidth="1"/>
    <col min="2" max="2" width="4.85546875" customWidth="1"/>
    <col min="5" max="5" width="28.85546875" customWidth="1"/>
    <col min="6" max="6" width="6.140625" customWidth="1"/>
    <col min="7" max="7" width="4.7109375" customWidth="1"/>
    <col min="8" max="8" width="10.140625" customWidth="1"/>
    <col min="9" max="9" width="11.140625" customWidth="1"/>
    <col min="16" max="16" width="10" bestFit="1" customWidth="1"/>
  </cols>
  <sheetData>
    <row r="2" spans="1:16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5"/>
      <c r="M2" s="35"/>
      <c r="N2" s="35"/>
      <c r="O2" s="35"/>
      <c r="P2" s="35"/>
    </row>
    <row r="3" spans="1:16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5"/>
      <c r="M3" s="35"/>
      <c r="N3" s="35"/>
      <c r="O3" s="35"/>
      <c r="P3" s="35"/>
    </row>
    <row r="4" spans="1:16" x14ac:dyDescent="0.25">
      <c r="A4" s="37"/>
      <c r="B4" s="38"/>
      <c r="C4" s="82"/>
      <c r="D4" s="81"/>
      <c r="E4" s="81"/>
      <c r="F4" s="38"/>
      <c r="G4" s="38"/>
      <c r="H4" s="39"/>
      <c r="I4" s="39"/>
      <c r="J4" s="37"/>
      <c r="K4" s="37"/>
      <c r="L4" s="35"/>
      <c r="M4" s="35"/>
      <c r="N4" s="35"/>
      <c r="O4" s="35"/>
      <c r="P4" s="35"/>
    </row>
    <row r="5" spans="1:16" ht="36" customHeight="1" x14ac:dyDescent="0.25">
      <c r="A5" s="37"/>
      <c r="B5" s="40"/>
      <c r="C5" s="84"/>
      <c r="D5" s="84"/>
      <c r="E5" s="84"/>
      <c r="F5" s="40"/>
      <c r="G5" s="40"/>
      <c r="H5" s="41"/>
      <c r="I5" s="41"/>
      <c r="J5" s="37"/>
      <c r="K5" s="37"/>
      <c r="L5" s="35"/>
      <c r="M5" s="35"/>
      <c r="N5" s="35"/>
      <c r="O5" s="35"/>
      <c r="P5" s="35"/>
    </row>
    <row r="6" spans="1:16" x14ac:dyDescent="0.25">
      <c r="A6" s="37"/>
      <c r="B6" s="40"/>
      <c r="C6" s="85"/>
      <c r="D6" s="85"/>
      <c r="E6" s="85"/>
      <c r="F6" s="42"/>
      <c r="G6" s="42"/>
      <c r="H6" s="43"/>
      <c r="I6" s="43"/>
      <c r="J6" s="37"/>
      <c r="K6" s="37"/>
      <c r="L6" s="35"/>
      <c r="M6" s="35"/>
      <c r="N6" s="35"/>
      <c r="O6" s="35"/>
      <c r="P6" s="35"/>
    </row>
    <row r="7" spans="1:16" ht="4.5" customHeight="1" x14ac:dyDescent="0.25">
      <c r="A7" s="37"/>
      <c r="B7" s="38"/>
      <c r="C7" s="38"/>
      <c r="D7" s="38"/>
      <c r="E7" s="38"/>
      <c r="F7" s="38"/>
      <c r="G7" s="38"/>
      <c r="H7" s="38"/>
      <c r="I7" s="38"/>
      <c r="J7" s="37"/>
      <c r="K7" s="37"/>
      <c r="L7" s="35"/>
      <c r="M7" s="35"/>
      <c r="N7" s="35"/>
      <c r="O7" s="35"/>
      <c r="P7" s="35"/>
    </row>
    <row r="8" spans="1:16" ht="12" customHeight="1" x14ac:dyDescent="0.25">
      <c r="A8" s="37"/>
      <c r="B8" s="38"/>
      <c r="C8" s="38"/>
      <c r="D8" s="38"/>
      <c r="E8" s="38"/>
      <c r="F8" s="38"/>
      <c r="G8" s="38"/>
      <c r="H8" s="44"/>
      <c r="I8" s="45"/>
      <c r="J8" s="46"/>
      <c r="K8" s="37"/>
      <c r="L8" s="35"/>
      <c r="M8" s="35"/>
      <c r="N8" s="35"/>
      <c r="O8" s="35"/>
      <c r="P8" s="35"/>
    </row>
    <row r="9" spans="1:16" ht="11.25" customHeight="1" x14ac:dyDescent="0.25">
      <c r="A9" s="37"/>
      <c r="B9" s="38"/>
      <c r="C9" s="38"/>
      <c r="D9" s="38"/>
      <c r="E9" s="38"/>
      <c r="F9" s="81"/>
      <c r="G9" s="83"/>
      <c r="H9" s="83"/>
      <c r="I9" s="47"/>
      <c r="J9" s="46"/>
      <c r="K9" s="37"/>
      <c r="L9" s="35"/>
      <c r="M9" s="35"/>
      <c r="N9" s="35"/>
      <c r="O9" s="35"/>
      <c r="P9" s="35"/>
    </row>
    <row r="10" spans="1:16" ht="10.5" customHeight="1" x14ac:dyDescent="0.25">
      <c r="A10" s="37"/>
      <c r="B10" s="38"/>
      <c r="C10" s="38"/>
      <c r="D10" s="38"/>
      <c r="E10" s="38"/>
      <c r="F10" s="38"/>
      <c r="G10" s="38"/>
      <c r="H10" s="44"/>
      <c r="I10" s="45"/>
      <c r="J10" s="46"/>
      <c r="K10" s="37"/>
      <c r="L10" s="35"/>
      <c r="M10" s="35"/>
      <c r="N10" s="35"/>
      <c r="O10" s="35"/>
      <c r="P10" s="36"/>
    </row>
    <row r="11" spans="1:16" x14ac:dyDescent="0.25">
      <c r="A11" s="37"/>
      <c r="B11" s="38"/>
      <c r="C11" s="38"/>
      <c r="D11" s="38"/>
      <c r="E11" s="38"/>
      <c r="F11" s="38"/>
      <c r="G11" s="38"/>
      <c r="H11" s="38"/>
      <c r="I11" s="47"/>
      <c r="J11" s="46"/>
      <c r="K11" s="37"/>
      <c r="L11" s="35"/>
      <c r="M11" s="35"/>
      <c r="N11" s="35"/>
      <c r="O11" s="35"/>
      <c r="P11" s="35"/>
    </row>
    <row r="12" spans="1:16" x14ac:dyDescent="0.25">
      <c r="A12" s="37"/>
      <c r="B12" s="83"/>
      <c r="C12" s="83"/>
      <c r="D12" s="83"/>
      <c r="E12" s="83"/>
      <c r="F12" s="38"/>
      <c r="G12" s="38"/>
      <c r="H12" s="38"/>
      <c r="I12" s="47"/>
      <c r="J12" s="46"/>
      <c r="K12" s="37"/>
      <c r="L12" s="35"/>
      <c r="M12" s="35"/>
      <c r="N12" s="35"/>
      <c r="O12" s="35"/>
      <c r="P12" s="35"/>
    </row>
    <row r="13" spans="1:16" x14ac:dyDescent="0.25">
      <c r="A13" s="37"/>
      <c r="B13" s="81"/>
      <c r="C13" s="81"/>
      <c r="D13" s="81"/>
      <c r="E13" s="81"/>
      <c r="F13" s="38"/>
      <c r="G13" s="38"/>
      <c r="H13" s="38"/>
      <c r="I13" s="47"/>
      <c r="J13" s="46"/>
      <c r="K13" s="37"/>
      <c r="L13" s="35"/>
      <c r="M13" s="35"/>
      <c r="N13" s="35"/>
      <c r="O13" s="35"/>
      <c r="P13" s="35"/>
    </row>
    <row r="14" spans="1:16" x14ac:dyDescent="0.25">
      <c r="A14" s="37"/>
      <c r="B14" s="46"/>
      <c r="C14" s="46"/>
      <c r="D14" s="46"/>
      <c r="E14" s="46"/>
      <c r="F14" s="46"/>
      <c r="G14" s="46"/>
      <c r="H14" s="46"/>
      <c r="I14" s="48"/>
      <c r="J14" s="46"/>
      <c r="K14" s="37"/>
      <c r="L14" s="35"/>
      <c r="M14" s="35"/>
      <c r="N14" s="35"/>
      <c r="O14" s="35"/>
      <c r="P14" s="35"/>
    </row>
    <row r="15" spans="1:16" x14ac:dyDescent="0.25">
      <c r="A15" s="37"/>
      <c r="B15" s="46"/>
      <c r="C15" s="46"/>
      <c r="D15" s="46"/>
      <c r="E15" s="46"/>
      <c r="F15" s="46"/>
      <c r="G15" s="46"/>
      <c r="H15" s="46"/>
      <c r="I15" s="48"/>
      <c r="J15" s="46"/>
      <c r="K15" s="37"/>
      <c r="L15" s="35"/>
      <c r="M15" s="35"/>
      <c r="N15" s="35"/>
      <c r="O15" s="35"/>
      <c r="P15" s="35"/>
    </row>
    <row r="16" spans="1:16" x14ac:dyDescent="0.25">
      <c r="A16" s="35"/>
      <c r="B16" s="35"/>
      <c r="C16" s="35"/>
      <c r="D16" s="35"/>
      <c r="E16" s="35"/>
      <c r="F16" s="35"/>
      <c r="G16" s="35"/>
      <c r="H16" s="35"/>
      <c r="I16" s="36"/>
      <c r="J16" s="35"/>
      <c r="K16" s="35"/>
      <c r="L16" s="35"/>
      <c r="M16" s="35"/>
      <c r="N16" s="35"/>
      <c r="O16" s="35"/>
      <c r="P16" s="35"/>
    </row>
    <row r="17" spans="1:16" x14ac:dyDescent="0.25">
      <c r="A17" s="35"/>
      <c r="B17" s="35"/>
      <c r="C17" s="35"/>
      <c r="D17" s="35"/>
      <c r="E17" s="35"/>
      <c r="F17" s="35"/>
      <c r="G17" s="35"/>
      <c r="H17" s="35"/>
      <c r="I17" s="36"/>
      <c r="J17" s="35"/>
      <c r="K17" s="35"/>
      <c r="L17" s="35"/>
      <c r="M17" s="35"/>
      <c r="N17" s="35"/>
      <c r="O17" s="35"/>
      <c r="P17" s="35"/>
    </row>
    <row r="18" spans="1:16" x14ac:dyDescent="0.25">
      <c r="A18" s="35"/>
      <c r="B18" s="35"/>
      <c r="C18" s="35"/>
      <c r="D18" s="35"/>
      <c r="E18" s="35"/>
      <c r="F18" s="35"/>
      <c r="G18" s="35"/>
      <c r="H18" s="35"/>
      <c r="I18" s="36"/>
      <c r="J18" s="35"/>
      <c r="K18" s="35"/>
      <c r="L18" s="35"/>
      <c r="M18" s="35"/>
      <c r="N18" s="35"/>
      <c r="O18" s="35"/>
      <c r="P18" s="35"/>
    </row>
    <row r="19" spans="1:16" x14ac:dyDescent="0.25">
      <c r="A19" s="35"/>
      <c r="B19" s="35"/>
      <c r="C19" s="35"/>
      <c r="D19" s="35"/>
      <c r="E19" s="35"/>
      <c r="F19" s="35"/>
      <c r="G19" s="35"/>
      <c r="H19" s="35"/>
      <c r="I19" s="36"/>
      <c r="J19" s="35"/>
      <c r="K19" s="35"/>
      <c r="L19" s="35"/>
      <c r="M19" s="35"/>
      <c r="N19" s="35"/>
      <c r="O19" s="35"/>
      <c r="P19" s="35"/>
    </row>
    <row r="20" spans="1:16" x14ac:dyDescent="0.25">
      <c r="A20" s="35"/>
      <c r="B20" s="35"/>
      <c r="C20" s="35"/>
      <c r="D20" s="35"/>
      <c r="E20" s="35"/>
      <c r="F20" s="35"/>
      <c r="G20" s="35"/>
      <c r="H20" s="35"/>
      <c r="I20" s="36"/>
      <c r="J20" s="35"/>
      <c r="K20" s="35"/>
      <c r="L20" s="35"/>
      <c r="M20" s="35"/>
      <c r="N20" s="35"/>
      <c r="O20" s="35"/>
      <c r="P20" s="35"/>
    </row>
    <row r="21" spans="1:16" x14ac:dyDescent="0.25">
      <c r="A21" s="35"/>
      <c r="B21" s="35"/>
      <c r="C21" s="35"/>
      <c r="D21" s="35"/>
      <c r="E21" s="35"/>
      <c r="F21" s="35"/>
      <c r="G21" s="35"/>
      <c r="H21" s="35"/>
      <c r="I21" s="36"/>
      <c r="J21" s="35"/>
      <c r="K21" s="35"/>
      <c r="L21" s="35"/>
      <c r="M21" s="35"/>
      <c r="N21" s="35"/>
      <c r="O21" s="35"/>
      <c r="P21" s="35"/>
    </row>
    <row r="22" spans="1:16" x14ac:dyDescent="0.25">
      <c r="A22" s="35"/>
      <c r="B22" s="35"/>
      <c r="C22" s="35"/>
      <c r="D22" s="35"/>
      <c r="E22" s="35"/>
      <c r="F22" s="35"/>
      <c r="G22" s="35"/>
      <c r="H22" s="35"/>
      <c r="I22" s="36"/>
      <c r="J22" s="35"/>
      <c r="K22" s="35"/>
      <c r="L22" s="35"/>
      <c r="M22" s="35"/>
      <c r="N22" s="35"/>
      <c r="O22" s="35"/>
      <c r="P22" s="35"/>
    </row>
    <row r="23" spans="1:1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6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</sheetData>
  <mergeCells count="6">
    <mergeCell ref="B13:E13"/>
    <mergeCell ref="C4:E4"/>
    <mergeCell ref="F9:H9"/>
    <mergeCell ref="C5:E5"/>
    <mergeCell ref="C6:E6"/>
    <mergeCell ref="B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2026-05-27T02:53:44Z</dcterms:modified>
</cp:coreProperties>
</file>