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obinVN\ТЗ на 2026 год\бумага туалетная\"/>
    </mc:Choice>
  </mc:AlternateContent>
  <bookViews>
    <workbookView xWindow="0" yWindow="0" windowWidth="28800" windowHeight="11805"/>
  </bookViews>
  <sheets>
    <sheet name="Обосонование НМЦК" sheetId="2" r:id="rId1"/>
  </sheets>
  <definedNames>
    <definedName name="_xlnm.Print_Area" localSheetId="0">'Обосонование НМЦК'!$B$1:$O$15</definedName>
  </definedNames>
  <calcPr calcId="152511"/>
</workbook>
</file>

<file path=xl/calcChain.xml><?xml version="1.0" encoding="utf-8"?>
<calcChain xmlns="http://schemas.openxmlformats.org/spreadsheetml/2006/main">
  <c r="M9" i="2" l="1"/>
  <c r="N9" i="2" s="1"/>
  <c r="O9" i="2" s="1"/>
  <c r="O10" i="2" l="1"/>
  <c r="M12" i="2" s="1"/>
  <c r="J9" i="2" l="1"/>
  <c r="K9" i="2" l="1"/>
  <c r="L9" i="2" s="1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<sst xmlns="http://schemas.openxmlformats.org/spreadsheetml/2006/main" count="24" uniqueCount="24">
  <si>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</si>
  <si>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</si>
  <si>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</si>
  <si>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</si>
  <si>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</si>
  <si>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</si>
  <si>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Оценка однородности совокупности значений выявленных цен, используемых в расчете Н(М)ЦК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</si>
  <si>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</si>
  <si>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ИТОГО:</t>
  </si>
  <si>
    <t>Ценовая информация стоимости объекта закупки, (руб) за ед.изм.</t>
  </si>
  <si>
    <t>Н(М)ЦК,  определяемая методом сопоставимых рыночных цен (анализа рынка)</t>
  </si>
  <si>
    <t>Тип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</si>
  <si>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</si>
  <si>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>Расчет Н(М)ЦК за единицу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</si>
  <si>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Приложение № 2  </t>
  </si>
  <si>
    <t>Тип 1</t>
  </si>
  <si>
    <t>шт.</t>
  </si>
  <si>
    <t>Цена за единицу (руб.)
с учетом норматива цены приказа 
№3н</t>
  </si>
  <si>
    <t>Бумага туалетная</t>
  </si>
  <si>
    <t>Начальная (максимальная) цена контракта в соответствии доведенными лимитами бюджетных обязательств составила:</t>
  </si>
  <si>
    <t xml:space="preserve">Н(М)ЦК с учетом округления цены за единицу (руб.)
с учетом норматива цены </t>
  </si>
  <si>
    <t>Источник №3 
вх. №7273 от 27.07.2026</t>
  </si>
  <si>
    <t>Источник №1   
вх. №7275 от 27.07.2026</t>
  </si>
  <si>
    <t>Источник №2   
вх. №7276 от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</si>
</sst>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0000"/>
    <numFmt numFmtId="166" formatCode="0.00;[Red]0.00"/>
    <numFmt numFmtId="167" formatCode="#,##0.00;[Red]#,##0.00"/>
  </numFmts>
  <fonts count="17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horizontal="center" wrapText="1"/>
    </xf>
    <xf numFmtId="0" fontId="10" fillId="0" borderId="0" xfId="0" applyFont="1" applyAlignment="1" applyProtection="1">
      <alignment horizontal="center" wrapText="1"/>
      <protection locked="0"/>
    </xf>
    <xf numFmtId="0" fontId="7" fillId="0" borderId="0" xfId="0" applyFont="1" applyAlignment="1"/>
    <xf numFmtId="0" fontId="10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top" wrapText="1"/>
      <protection locked="0"/>
    </xf>
    <xf numFmtId="0" fontId="8" fillId="0" borderId="0" xfId="0" applyFont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166" fontId="6" fillId="0" borderId="0" xfId="0" applyNumberFormat="1" applyFont="1"/>
    <xf numFmtId="167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6" fillId="0" borderId="0" xfId="0" applyNumberFormat="1" applyFont="1"/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 applyProtection="1">
      <alignment horizontal="center" vertical="center" wrapText="1"/>
      <protection locked="0"/>
    </xf>
    <xf numFmtId="0" fontId="15" fillId="0" borderId="8" xfId="0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7</xdr:row>
      <xdr:rowOff>952500</xdr:rowOff>
    </xdr:from>
    <xdr:to>
      <xdr:col>12</xdr:col>
      <xdr:colOff>0</xdr:colOff>
      <xdr:row>7</xdr:row>
      <xdr:rowOff>1304925</xdr:rowOff>
    </xdr:to>
    <xdr:pic>
      <xdr:nvPicPr>
        <xdr:cNvPr id="21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34750" y="21050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127759</xdr:colOff>
      <xdr:row>7</xdr:row>
      <xdr:rowOff>890543</xdr:rowOff>
    </xdr:from>
    <xdr:to>
      <xdr:col>10</xdr:col>
      <xdr:colOff>1095375</xdr:colOff>
      <xdr:row>7</xdr:row>
      <xdr:rowOff>1314451</xdr:rowOff>
    </xdr:to>
    <xdr:pic>
      <xdr:nvPicPr>
        <xdr:cNvPr id="21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76359" y="2643143"/>
          <a:ext cx="967616" cy="423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942975</xdr:colOff>
      <xdr:row>7</xdr:row>
      <xdr:rowOff>1571625</xdr:rowOff>
    </xdr:from>
    <xdr:to>
      <xdr:col>12</xdr:col>
      <xdr:colOff>1409700</xdr:colOff>
      <xdr:row>7</xdr:row>
      <xdr:rowOff>1933575</xdr:rowOff>
    </xdr:to>
    <xdr:pic>
      <xdr:nvPicPr>
        <xdr:cNvPr id="21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306050" y="33242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7</xdr:row>
      <xdr:rowOff>1400175</xdr:rowOff>
    </xdr:from>
    <xdr:to>
      <xdr:col>12</xdr:col>
      <xdr:colOff>419100</xdr:colOff>
      <xdr:row>7</xdr:row>
      <xdr:rowOff>1628775</xdr:rowOff>
    </xdr:to>
    <xdr:pic>
      <xdr:nvPicPr>
        <xdr:cNvPr id="21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34900" y="25527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9"/>
  <sheetViews>
    <sheetView tabSelected="1" zoomScale="85" zoomScaleNormal="85" workbookViewId="0">
      <selection activeCell="I8" sqref="I8"/>
    </sheetView>
  </sheetViews>
  <sheetFormatPr defaultColWidth="9.140625" defaultRowHeight="12.75" x14ac:dyDescent="0.2"/>
  <cols>
    <col min="1" max="1" width="5.28515625" style="2" customWidth="1"/>
    <col min="2" max="2" width="4.28515625" style="2" customWidth="1"/>
    <col min="3" max="3" width="29" style="2" customWidth="1"/>
    <col min="4" max="4" width="13" style="2" customWidth="1"/>
    <col min="5" max="5" width="14.7109375" style="2" customWidth="1"/>
    <col min="6" max="6" width="11.5703125" style="2" customWidth="1"/>
    <col min="7" max="7" width="15.42578125" style="2" customWidth="1"/>
    <col min="8" max="8" width="19.140625" style="2" customWidth="1"/>
    <col min="9" max="9" width="17.42578125" style="2" customWidth="1"/>
    <col min="10" max="10" width="20.7109375" style="2" customWidth="1"/>
    <col min="11" max="11" width="17" style="2" customWidth="1"/>
    <col min="12" max="12" width="15.28515625" style="2" customWidth="1"/>
    <col min="13" max="13" width="22.7109375" style="2" customWidth="1"/>
    <col min="14" max="15" width="18.5703125" style="2" customWidth="1"/>
    <col min="16" max="16" width="39.85546875" style="2" customWidth="1"/>
    <col min="17" max="17" width="21.42578125" style="2" customWidth="1"/>
    <col min="18" max="18" width="9.140625" style="2" customWidth="1"/>
    <col min="19" max="16384" width="9.140625" style="2"/>
  </cols>
  <sheetData>
    <row r="1" spans="2:21" ht="25.5" customHeight="1" x14ac:dyDescent="0.2">
      <c r="M1" s="44" t="s">
        <v>14</v>
      </c>
      <c r="N1" s="44"/>
      <c r="O1" s="44"/>
    </row>
    <row r="3" spans="2:21" ht="8.25" customHeight="1" x14ac:dyDescent="0.2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2:21" ht="3.75" customHeight="1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</row>
    <row r="5" spans="2:21" ht="6.75" customHeight="1" x14ac:dyDescent="0.25">
      <c r="B5" s="10"/>
      <c r="C5" s="15"/>
      <c r="D5" s="36"/>
      <c r="E5" s="10"/>
      <c r="F5" s="10"/>
      <c r="G5" s="10"/>
      <c r="H5" s="10"/>
      <c r="I5" s="10"/>
      <c r="J5" s="10"/>
      <c r="K5" s="10"/>
      <c r="L5" s="10"/>
      <c r="M5" s="10"/>
      <c r="N5" s="10"/>
      <c r="O5" s="19"/>
    </row>
    <row r="6" spans="2:21" ht="42" customHeight="1" x14ac:dyDescent="0.2">
      <c r="B6" s="46" t="s">
        <v>12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</row>
    <row r="7" spans="2:21" ht="39" customHeight="1" x14ac:dyDescent="0.2">
      <c r="B7" s="47" t="s">
        <v>0</v>
      </c>
      <c r="C7" s="52" t="s">
        <v>2</v>
      </c>
      <c r="D7" s="47" t="s">
        <v>11</v>
      </c>
      <c r="E7" s="47" t="s">
        <v>1</v>
      </c>
      <c r="F7" s="47" t="s">
        <v>3</v>
      </c>
      <c r="G7" s="47" t="s">
        <v>9</v>
      </c>
      <c r="H7" s="47"/>
      <c r="I7" s="47"/>
      <c r="J7" s="51" t="s">
        <v>6</v>
      </c>
      <c r="K7" s="51"/>
      <c r="L7" s="51"/>
      <c r="M7" s="49" t="s">
        <v>10</v>
      </c>
      <c r="N7" s="49"/>
      <c r="O7" s="49"/>
    </row>
    <row r="8" spans="2:21" ht="162" customHeight="1" x14ac:dyDescent="0.2">
      <c r="B8" s="48"/>
      <c r="C8" s="53"/>
      <c r="D8" s="48"/>
      <c r="E8" s="48"/>
      <c r="F8" s="48"/>
      <c r="G8" s="20" t="s">
        <v>22</v>
      </c>
      <c r="H8" s="20" t="s">
        <v>23</v>
      </c>
      <c r="I8" s="21" t="s">
        <v>21</v>
      </c>
      <c r="J8" s="21" t="s">
        <v>7</v>
      </c>
      <c r="K8" s="21" t="s">
        <v>4</v>
      </c>
      <c r="L8" s="21" t="s">
        <v>5</v>
      </c>
      <c r="M8" s="22" t="s">
        <v>13</v>
      </c>
      <c r="N8" s="42" t="s">
        <v>17</v>
      </c>
      <c r="O8" s="42" t="s">
        <v>20</v>
      </c>
    </row>
    <row r="9" spans="2:21" ht="15" customHeight="1" x14ac:dyDescent="0.2">
      <c r="B9" s="27">
        <v>1</v>
      </c>
      <c r="C9" s="38" t="s">
        <v>18</v>
      </c>
      <c r="D9" s="39" t="s">
        <v>15</v>
      </c>
      <c r="E9" s="39" t="s">
        <v>16</v>
      </c>
      <c r="F9" s="39">
        <v>1000</v>
      </c>
      <c r="G9" s="37">
        <v>24.95</v>
      </c>
      <c r="H9" s="23">
        <v>20.95</v>
      </c>
      <c r="I9" s="23">
        <v>21.65</v>
      </c>
      <c r="J9" s="24">
        <f t="shared" ref="J9" si="0">(G9+H9+I9)/3</f>
        <v>22.516666666666666</v>
      </c>
      <c r="K9" s="25">
        <f t="shared" ref="K9" si="1">SQRT(((SUM((POWER(G9-J9,2)),(POWER(H9-J9,2)),(POWER(I9-J9,2)))/(COLUMNS(G9:I9)-1))))</f>
        <v>2.1361959960016152</v>
      </c>
      <c r="L9" s="25">
        <f>K9/J9*100</f>
        <v>9.487176888238114</v>
      </c>
      <c r="M9" s="26">
        <f>ROUND((G9+H9+I9)/3, 2)</f>
        <v>22.52</v>
      </c>
      <c r="N9" s="26">
        <f>M9</f>
        <v>22.52</v>
      </c>
      <c r="O9" s="41">
        <f>ROUND(N9*F9, 2)</f>
        <v>22520</v>
      </c>
      <c r="P9" s="40"/>
      <c r="Q9" s="40"/>
      <c r="R9" s="40"/>
      <c r="T9" s="43"/>
      <c r="U9" s="43"/>
    </row>
    <row r="10" spans="2:21" ht="31.5" customHeight="1" x14ac:dyDescent="0.2">
      <c r="B10" s="17"/>
      <c r="C10" s="33"/>
      <c r="D10" s="33"/>
      <c r="E10" s="28"/>
      <c r="F10" s="29"/>
      <c r="G10" s="32"/>
      <c r="H10" s="32"/>
      <c r="I10" s="32"/>
      <c r="J10" s="30"/>
      <c r="K10" s="31"/>
      <c r="L10" s="31"/>
      <c r="M10" s="50" t="s">
        <v>8</v>
      </c>
      <c r="N10" s="50"/>
      <c r="O10" s="35">
        <f>SUM(O9:O9)</f>
        <v>22520</v>
      </c>
    </row>
    <row r="11" spans="2:21" ht="41.25" customHeight="1" thickBot="1" x14ac:dyDescent="0.25">
      <c r="B11" s="33"/>
      <c r="C11" s="33"/>
      <c r="D11" s="33"/>
      <c r="E11" s="28"/>
      <c r="F11" s="29"/>
      <c r="G11" s="32"/>
      <c r="H11" s="32"/>
      <c r="I11" s="32"/>
      <c r="J11" s="30"/>
      <c r="K11" s="31"/>
      <c r="L11" s="31"/>
      <c r="M11" s="34"/>
      <c r="N11" s="34"/>
      <c r="O11" s="32"/>
    </row>
    <row r="12" spans="2:21" s="1" customFormat="1" ht="38.1" customHeight="1" thickBot="1" x14ac:dyDescent="0.3">
      <c r="B12" s="5"/>
      <c r="C12" s="16"/>
      <c r="D12" s="16"/>
      <c r="E12" s="5"/>
      <c r="F12" s="6"/>
      <c r="G12" s="7"/>
      <c r="H12" s="54" t="s">
        <v>19</v>
      </c>
      <c r="I12" s="55"/>
      <c r="J12" s="55"/>
      <c r="K12" s="55"/>
      <c r="L12" s="56"/>
      <c r="M12" s="14">
        <f>O10</f>
        <v>22520</v>
      </c>
      <c r="P12" s="14"/>
    </row>
    <row r="13" spans="2:21" s="3" customFormat="1" ht="15.75" x14ac:dyDescent="0.25">
      <c r="B13" s="5"/>
      <c r="C13" s="16"/>
      <c r="D13" s="16"/>
      <c r="E13" s="5"/>
      <c r="F13" s="6"/>
      <c r="G13" s="7"/>
      <c r="H13" s="8"/>
      <c r="I13" s="4"/>
      <c r="J13" s="9"/>
      <c r="K13" s="9"/>
      <c r="L13" s="9"/>
      <c r="M13" s="9"/>
      <c r="N13" s="4"/>
      <c r="O13" s="4"/>
      <c r="P13" s="14"/>
    </row>
    <row r="14" spans="2:21" ht="18" customHeight="1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2:21" s="4" customFormat="1" ht="7.15" customHeight="1" x14ac:dyDescent="0.25">
      <c r="B15" s="18"/>
      <c r="C15" s="18"/>
      <c r="D15" s="18"/>
      <c r="E15" s="18"/>
      <c r="F15" s="6"/>
      <c r="G15" s="7"/>
      <c r="H15" s="8"/>
      <c r="J15" s="11"/>
      <c r="K15" s="13"/>
      <c r="L15" s="13"/>
      <c r="M15" s="13"/>
    </row>
    <row r="16" spans="2:21" s="4" customFormat="1" ht="12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 s="4" customFormat="1" ht="10.9" hidden="1" customHeight="1" x14ac:dyDescent="0.2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 ht="19.5" customHeight="1" x14ac:dyDescent="0.2"/>
    <row r="19" spans="2:15" s="4" customFormat="1" ht="15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</sheetData>
  <mergeCells count="13">
    <mergeCell ref="H12:L12"/>
    <mergeCell ref="M10:N10"/>
    <mergeCell ref="E7:E8"/>
    <mergeCell ref="F7:F8"/>
    <mergeCell ref="G7:I7"/>
    <mergeCell ref="J7:L7"/>
    <mergeCell ref="M1:O1"/>
    <mergeCell ref="B3:O4"/>
    <mergeCell ref="B6:O6"/>
    <mergeCell ref="B7:B8"/>
    <mergeCell ref="M7:O7"/>
    <mergeCell ref="C7:C8"/>
    <mergeCell ref="D7:D8"/>
  </mergeCells>
  <pageMargins left="0.5118110236220472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Обосонование НМЦК</vt:lpstr>
      <vt:lpstr>'Обосонование НМЦК'!Область_печати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Бобин Василий Николаевич</cp:lastModifiedBy>
  <cp:lastPrinted>2024-11-29T06:55:36Z</cp:lastPrinted>
  <dcterms:created xsi:type="dcterms:W3CDTF">2014-01-15T18:15:09Z</dcterms:created>
  <dcterms:modified xsi:type="dcterms:W3CDTF">2026-07-28T04:02:33Z</dcterms:modified>
</cp:coreProperties>
</file>