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330"/>
  </bookViews>
  <sheets>
    <sheet name="мешки" sheetId="7" r:id="rId1"/>
  </sheets>
  <calcPr calcId="144525"/>
</workbook>
</file>

<file path=xl/calcChain.xml><?xml version="1.0" encoding="utf-8"?>
<calcChain xmlns="http://schemas.openxmlformats.org/spreadsheetml/2006/main">
  <c r="M7" i="7" l="1"/>
  <c r="N7" i="7" s="1"/>
  <c r="O7" i="7" s="1"/>
  <c r="P7" i="7" s="1"/>
  <c r="P8" i="7" s="1"/>
  <c r="J7" i="7"/>
  <c r="K7" i="7" s="1"/>
  <c r="L7" i="7" s="1"/>
</calcChain>
</file>

<file path=xl/sharedStrings.xml><?xml version="1.0" encoding="utf-8"?>
<sst xmlns="http://schemas.openxmlformats.org/spreadsheetml/2006/main" count="36" uniqueCount="35">
  <si>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</si>
  <si>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</si>
  <si>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</si>
  <si>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</si>
  <si>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</si>
  <si>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</si>
  <si>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</si>
  <si>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</si>
  <si>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</si>
  <si>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</si>
  <si>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</si>
  <si>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</si>
  <si>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</si>
  <si>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№5</t>
  </si>
  <si>
    <t>ФКУ ЛИУ-23 УФСИН России по Волгоградской области</t>
  </si>
  <si>
    <t>Сотрудник  контрактной службы</t>
  </si>
  <si>
    <t>итого</t>
  </si>
  <si>
    <t>Маркетинговое исследование провел</t>
  </si>
  <si>
    <t>_______________________</t>
  </si>
  <si>
    <t>Маркетинговое исследование проверил</t>
  </si>
  <si>
    <t>№4</t>
  </si>
  <si>
    <t>усл.ед</t>
  </si>
  <si>
    <t>Сапрыкина В.А.</t>
  </si>
  <si>
    <t>Оказание услуг по оценке технического состояния оборудования</t>
  </si>
  <si>
    <t>"______"_____________________________2026 г.</t>
  </si>
  <si>
    <t>В результате проведенного расчета Н(М)ЦК, ЦКЕП контракта составила, руб.: 1233 рублей 33 копеек.</t>
  </si>
  <si>
    <t xml:space="preserve">№1 вх.    От 09.04.2026 №1916     </t>
  </si>
  <si>
    <t xml:space="preserve">№2 вх.    От 04.06.2026 № 3171       </t>
  </si>
  <si>
    <t xml:space="preserve">№3 вх.     От 04.06.2026 №3170       </t>
  </si>
  <si>
    <t>Плахов И.А.</t>
  </si>
  <si>
    <t>Заместитель начальника пожарной части</t>
  </si>
  <si>
    <t>майор внутренней службы                                     ____________________/ И.А. Плахов</t>
  </si>
  <si>
    <t>Государственным заказчиком принято решение об осуществлении закупки наоказания услуг по оценке технического состояния оборудования путем проведения запроса котировок в электронной форме на основании статьи 50 Федерального закона №44-ФЗ. При этом начальная (максимальная) цена контракта составит 1 233  (одна тысяча двести тридцать три) рубля 33 копейки, с учетом стоимости, транспортных расходов, расходов на страхование, налогов, сборов и других обязательных платежей</t>
  </si>
  <si>
    <r>
      <t xml:space="preserve">коэффициент вариации цен V (%)           </t>
    </r>
    <r>
      <rPr>
        <i/>
        <sz val="10"/>
        <color theme="1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</si>
  <si>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theme="1"/>
        <rFont val="Times New Roman"/>
        <family val="1"/>
        <charset val="204"/>
      </rPr>
      <t>Расчет НМЦК по формуле</t>
    </r>
    <r>
      <rPr>
        <sz val="10"/>
        <color theme="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</si>
</sst>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4" fontId="2" fillId="0" borderId="0" xfId="0" applyNumberFormat="1" applyFont="1" applyProtection="1"/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2" fontId="5" fillId="0" borderId="0" xfId="0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10" fillId="0" borderId="3" xfId="0" applyFont="1" applyBorder="1" applyAlignment="1">
      <alignment vertical="top" wrapText="1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1" fillId="0" borderId="0" xfId="0" applyFont="1" applyAlignment="1">
      <alignment wrapText="1"/>
    </xf>
    <xf numFmtId="0" fontId="12" fillId="0" borderId="0" xfId="0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/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2" fontId="8" fillId="0" borderId="3" xfId="0" applyNumberFormat="1" applyFont="1" applyBorder="1" applyAlignment="1" applyProtection="1">
      <alignment horizontal="center" vertical="center" wrapText="1"/>
      <protection locked="0"/>
    </xf>
    <xf numFmtId="4" fontId="8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4" fontId="1" fillId="0" borderId="0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vertical="center"/>
      <protection locked="0"/>
    </xf>
    <xf numFmtId="4" fontId="14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01200" y="1905000"/>
          <a:ext cx="10572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5</xdr:row>
      <xdr:rowOff>1860176</xdr:rowOff>
    </xdr:from>
    <xdr:to>
      <xdr:col>13</xdr:col>
      <xdr:colOff>0</xdr:colOff>
      <xdr:row>5</xdr:row>
      <xdr:rowOff>2185147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677525" y="2812676"/>
          <a:ext cx="14573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5</xdr:row>
      <xdr:rowOff>1238250</xdr:rowOff>
    </xdr:from>
    <xdr:to>
      <xdr:col>12</xdr:col>
      <xdr:colOff>457200</xdr:colOff>
      <xdr:row>5</xdr:row>
      <xdr:rowOff>1466850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63275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3"/>
  <sheetViews>
    <sheetView tabSelected="1" zoomScale="85" zoomScaleNormal="85" zoomScaleSheetLayoutView="70" workbookViewId="0">
      <selection activeCell="M17" sqref="M17"/>
    </sheetView>
  </sheetViews>
  <sheetFormatPr defaultRowHeight="15" x14ac:dyDescent="0.2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6" customWidth="1"/>
    <col min="12" max="12" width="16.140625" customWidth="1"/>
    <col min="13" max="13" width="22.140625" customWidth="1"/>
    <col min="14" max="14" width="15" customWidth="1"/>
    <col min="15" max="15" width="12.42578125" customWidth="1"/>
    <col min="16" max="16" width="16.7109375" customWidth="1"/>
  </cols>
  <sheetData>
    <row r="1" spans="1:16" s="1" customFormat="1" x14ac:dyDescent="0.25">
      <c r="N1" s="27"/>
      <c r="O1" s="27"/>
      <c r="P1" s="27"/>
    </row>
    <row r="2" spans="1:16" s="1" customFormat="1" x14ac:dyDescent="0.25">
      <c r="N2" s="27"/>
      <c r="O2" s="27"/>
      <c r="P2" s="27"/>
    </row>
    <row r="3" spans="1:16" s="1" customFormat="1" x14ac:dyDescent="0.25">
      <c r="A3" s="2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9"/>
      <c r="P3" s="10"/>
    </row>
    <row r="4" spans="1:16" s="1" customFormat="1" ht="15" customHeight="1" x14ac:dyDescent="0.2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5" customHeight="1" x14ac:dyDescent="0.25">
      <c r="A5" s="36" t="s">
        <v>1</v>
      </c>
      <c r="B5" s="37" t="s">
        <v>2</v>
      </c>
      <c r="C5" s="37" t="s">
        <v>3</v>
      </c>
      <c r="D5" s="37" t="s">
        <v>4</v>
      </c>
      <c r="E5" s="38" t="s">
        <v>5</v>
      </c>
      <c r="F5" s="39"/>
      <c r="G5" s="39"/>
      <c r="H5" s="39"/>
      <c r="I5" s="40"/>
      <c r="J5" s="41" t="s">
        <v>6</v>
      </c>
      <c r="K5" s="41"/>
      <c r="L5" s="41"/>
      <c r="M5" s="42" t="s">
        <v>7</v>
      </c>
      <c r="N5" s="29"/>
      <c r="O5" s="29"/>
      <c r="P5" s="30"/>
    </row>
    <row r="6" spans="1:16" ht="189" customHeight="1" x14ac:dyDescent="0.25">
      <c r="A6" s="36"/>
      <c r="B6" s="37"/>
      <c r="C6" s="37"/>
      <c r="D6" s="37"/>
      <c r="E6" s="5" t="s">
        <v>26</v>
      </c>
      <c r="F6" s="5" t="s">
        <v>27</v>
      </c>
      <c r="G6" s="5" t="s">
        <v>28</v>
      </c>
      <c r="H6" s="5" t="s">
        <v>20</v>
      </c>
      <c r="I6" s="5" t="s">
        <v>13</v>
      </c>
      <c r="J6" s="5" t="s">
        <v>8</v>
      </c>
      <c r="K6" s="5" t="s">
        <v>9</v>
      </c>
      <c r="L6" s="43" t="s">
        <v>33</v>
      </c>
      <c r="M6" s="44" t="s">
        <v>34</v>
      </c>
      <c r="N6" s="5" t="s">
        <v>10</v>
      </c>
      <c r="O6" s="5" t="s">
        <v>11</v>
      </c>
      <c r="P6" s="5" t="s">
        <v>12</v>
      </c>
    </row>
    <row r="7" spans="1:16" ht="68.25" customHeight="1" x14ac:dyDescent="0.25">
      <c r="A7" s="45">
        <v>1</v>
      </c>
      <c r="B7" s="25" t="s">
        <v>23</v>
      </c>
      <c r="C7" s="46" t="s">
        <v>21</v>
      </c>
      <c r="D7" s="46">
        <v>1</v>
      </c>
      <c r="E7" s="47">
        <v>800</v>
      </c>
      <c r="F7" s="47">
        <v>1400</v>
      </c>
      <c r="G7" s="47">
        <v>1500</v>
      </c>
      <c r="H7" s="47"/>
      <c r="I7" s="47"/>
      <c r="J7" s="48">
        <f t="shared" ref="J7" si="0">AVERAGE(E7:I7)</f>
        <v>1233.3333333333333</v>
      </c>
      <c r="K7" s="23">
        <f t="shared" ref="K7" si="1">SQRT((SUM(IF(E7&gt;0,POWER(E7-J7,2),0),IF(F7&gt;0,POWER(F7-J7,2),0),IF(G7&gt;0,POWER(G7-J7,2),0),IF(H7&gt;0,POWER(H7-J7,2),0),IF(I7&gt;0,POWER(I7-J7,2),0),))/(COUNTA(E7:I7)-1))</f>
        <v>378.59388972001824</v>
      </c>
      <c r="L7" s="23">
        <f t="shared" ref="L7" si="2">K7/J7*100</f>
        <v>30.696801869190672</v>
      </c>
      <c r="M7" s="49">
        <f t="shared" ref="M7" si="3">((D7/COUNTA(E7:I7))*(SUM(E7:I7)))</f>
        <v>1233.3333333333333</v>
      </c>
      <c r="N7" s="50">
        <f t="shared" ref="N7" si="4">M7/D7</f>
        <v>1233.3333333333333</v>
      </c>
      <c r="O7" s="49">
        <f t="shared" ref="O7" si="5">ROUNDDOWN(N7,2)</f>
        <v>1233.33</v>
      </c>
      <c r="P7" s="49">
        <f>O7*D7</f>
        <v>1233.33</v>
      </c>
    </row>
    <row r="8" spans="1:16" s="22" customFormat="1" ht="18.75" x14ac:dyDescent="0.25">
      <c r="A8" s="51"/>
      <c r="B8" s="15" t="s">
        <v>16</v>
      </c>
      <c r="C8" s="52"/>
      <c r="D8" s="52"/>
      <c r="E8" s="53"/>
      <c r="F8" s="53"/>
      <c r="G8" s="53"/>
      <c r="H8" s="53"/>
      <c r="I8" s="53"/>
      <c r="J8" s="54"/>
      <c r="K8" s="19"/>
      <c r="L8" s="19"/>
      <c r="M8" s="55"/>
      <c r="N8" s="56"/>
      <c r="O8" s="55"/>
      <c r="P8" s="58">
        <f>SUM(P7:P7)</f>
        <v>1233.33</v>
      </c>
    </row>
    <row r="9" spans="1:16" x14ac:dyDescent="0.25">
      <c r="A9" s="57" t="s">
        <v>25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2"/>
      <c r="P9" s="8"/>
    </row>
    <row r="10" spans="1:16" s="22" customFormat="1" ht="15.75" x14ac:dyDescent="0.25">
      <c r="A10" s="14"/>
      <c r="B10" s="15"/>
      <c r="C10" s="16"/>
      <c r="D10" s="16"/>
      <c r="E10" s="17"/>
      <c r="F10" s="17"/>
      <c r="G10" s="17"/>
      <c r="H10" s="17"/>
      <c r="I10" s="17"/>
      <c r="J10" s="18"/>
      <c r="K10" s="19"/>
      <c r="L10" s="19"/>
      <c r="M10" s="20"/>
      <c r="N10" s="21"/>
      <c r="O10" s="20"/>
      <c r="P10" s="20"/>
    </row>
    <row r="11" spans="1:16" ht="51.75" customHeight="1" x14ac:dyDescent="0.25">
      <c r="A11" s="31" t="s">
        <v>32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32.25" customHeight="1" x14ac:dyDescent="0.3">
      <c r="A12" s="32" t="s">
        <v>17</v>
      </c>
      <c r="B12" s="31"/>
      <c r="C12" s="31"/>
      <c r="D12" s="31"/>
      <c r="E12" s="31"/>
      <c r="F12" s="31"/>
      <c r="G12" s="33" t="s">
        <v>18</v>
      </c>
      <c r="H12" s="33"/>
      <c r="I12" s="34" t="s">
        <v>29</v>
      </c>
      <c r="J12" s="31"/>
      <c r="K12" s="33"/>
      <c r="L12" s="33"/>
      <c r="M12" s="33"/>
      <c r="N12" s="33"/>
      <c r="O12" s="33"/>
      <c r="P12" s="35"/>
    </row>
    <row r="13" spans="1:16" ht="34.5" customHeight="1" x14ac:dyDescent="0.3">
      <c r="A13" s="32" t="s">
        <v>19</v>
      </c>
      <c r="B13" s="31"/>
      <c r="C13" s="31"/>
      <c r="D13" s="31"/>
      <c r="E13" s="31"/>
      <c r="F13" s="31"/>
      <c r="G13" s="33" t="s">
        <v>18</v>
      </c>
      <c r="H13" s="33"/>
      <c r="I13" s="34" t="s">
        <v>22</v>
      </c>
      <c r="J13" s="31"/>
      <c r="K13" s="33"/>
      <c r="L13" s="33"/>
      <c r="M13" s="33"/>
      <c r="N13" s="33"/>
      <c r="O13" s="33"/>
      <c r="P13" s="33"/>
    </row>
    <row r="14" spans="1:16" ht="15.75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7"/>
      <c r="L14" s="1"/>
      <c r="M14" s="1"/>
      <c r="N14" s="1"/>
      <c r="O14" s="1"/>
      <c r="P14" s="1"/>
    </row>
    <row r="15" spans="1:16" s="1" customFormat="1" ht="15.75" x14ac:dyDescent="0.25">
      <c r="A15" s="26" t="s">
        <v>15</v>
      </c>
      <c r="B15" s="26"/>
      <c r="C15" s="26"/>
      <c r="D15" s="26"/>
      <c r="E15" s="26"/>
      <c r="F15" s="24"/>
      <c r="G15" s="24"/>
      <c r="H15" s="24"/>
      <c r="I15" s="24"/>
      <c r="J15" s="24"/>
      <c r="K15" s="24"/>
      <c r="L15" s="24"/>
      <c r="M15" s="24"/>
      <c r="N15" s="11"/>
      <c r="O15" s="11"/>
      <c r="P15" s="11"/>
    </row>
    <row r="16" spans="1:16" s="1" customFormat="1" ht="15.75" x14ac:dyDescent="0.25">
      <c r="A16" s="26" t="s">
        <v>30</v>
      </c>
      <c r="B16" s="26"/>
      <c r="C16" s="26"/>
      <c r="D16" s="26"/>
      <c r="E16" s="26"/>
      <c r="F16" s="24"/>
      <c r="G16" s="24"/>
      <c r="H16" s="24"/>
      <c r="I16" s="24"/>
      <c r="J16" s="24"/>
      <c r="K16" s="24"/>
      <c r="L16" s="24"/>
      <c r="M16" s="24"/>
      <c r="N16" s="11"/>
      <c r="O16" s="11"/>
      <c r="P16" s="11"/>
    </row>
    <row r="17" spans="1:16" s="1" customFormat="1" ht="15.75" x14ac:dyDescent="0.25">
      <c r="A17" s="26" t="s">
        <v>14</v>
      </c>
      <c r="B17" s="26"/>
      <c r="C17" s="26"/>
      <c r="D17" s="26"/>
      <c r="E17" s="26"/>
      <c r="F17" s="24"/>
      <c r="G17" s="24"/>
      <c r="H17" s="24"/>
      <c r="I17" s="24"/>
      <c r="J17" s="24"/>
      <c r="K17" s="24"/>
      <c r="L17" s="24"/>
      <c r="M17" s="24"/>
      <c r="N17" s="11"/>
      <c r="O17" s="11"/>
      <c r="P17" s="11"/>
    </row>
    <row r="18" spans="1:16" s="1" customFormat="1" ht="15.75" x14ac:dyDescent="0.25">
      <c r="A18" s="26" t="s">
        <v>31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s="1" customFormat="1" ht="15.75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1"/>
      <c r="O19" s="11"/>
      <c r="P19" s="11"/>
    </row>
    <row r="20" spans="1:16" s="1" customFormat="1" ht="15.75" x14ac:dyDescent="0.25">
      <c r="A20" s="26" t="s">
        <v>24</v>
      </c>
      <c r="B20" s="26"/>
      <c r="C20" s="26"/>
      <c r="D20" s="26"/>
      <c r="E20" s="26"/>
      <c r="F20" s="26"/>
      <c r="G20" s="26"/>
      <c r="H20" s="26"/>
      <c r="I20" s="12"/>
      <c r="J20" s="12"/>
      <c r="K20" s="12"/>
      <c r="L20" s="12"/>
      <c r="M20" s="12"/>
      <c r="N20" s="13"/>
      <c r="O20" s="13"/>
      <c r="P20" s="13"/>
    </row>
    <row r="21" spans="1:16" s="1" customFormat="1" x14ac:dyDescent="0.25"/>
    <row r="22" spans="1:16" s="1" customFormat="1" x14ac:dyDescent="0.25"/>
    <row r="23" spans="1:16" s="1" customFormat="1" x14ac:dyDescent="0.25"/>
    <row r="24" spans="1:16" s="1" customFormat="1" x14ac:dyDescent="0.25"/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pans="1:16" s="1" customFormat="1" x14ac:dyDescent="0.25"/>
    <row r="322" spans="1:16" s="1" customFormat="1" x14ac:dyDescent="0.25"/>
    <row r="323" spans="1:16" s="1" customFormat="1" x14ac:dyDescent="0.25"/>
    <row r="324" spans="1:16" s="1" customFormat="1" x14ac:dyDescent="0.25"/>
    <row r="325" spans="1:16" s="1" customFormat="1" x14ac:dyDescent="0.25"/>
    <row r="326" spans="1:16" s="1" customFormat="1" x14ac:dyDescent="0.25"/>
    <row r="327" spans="1:16" s="1" customFormat="1" x14ac:dyDescent="0.25"/>
    <row r="328" spans="1:16" s="1" customFormat="1" x14ac:dyDescent="0.25"/>
    <row r="329" spans="1:16" s="1" customFormat="1" x14ac:dyDescent="0.25"/>
    <row r="330" spans="1:16" s="1" customFormat="1" x14ac:dyDescent="0.25"/>
    <row r="331" spans="1:16" s="1" customFormat="1" x14ac:dyDescent="0.25"/>
    <row r="332" spans="1:16" s="1" customForma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</row>
    <row r="333" spans="1:16" s="1" customForma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</sheetData>
  <mergeCells count="19">
    <mergeCell ref="A13:F13"/>
    <mergeCell ref="A12:F12"/>
    <mergeCell ref="I12:J12"/>
    <mergeCell ref="I13:J13"/>
    <mergeCell ref="N1:P2"/>
    <mergeCell ref="A4:P4"/>
    <mergeCell ref="A5:A6"/>
    <mergeCell ref="B5:B6"/>
    <mergeCell ref="C5:C6"/>
    <mergeCell ref="D5:D6"/>
    <mergeCell ref="E5:I5"/>
    <mergeCell ref="J5:L5"/>
    <mergeCell ref="M5:P5"/>
    <mergeCell ref="A11:P11"/>
    <mergeCell ref="A20:H20"/>
    <mergeCell ref="A18:P18"/>
    <mergeCell ref="A15:E15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мешки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QWERTY</cp:lastModifiedBy>
  <cp:lastPrinted>2026-06-08T11:10:44Z</cp:lastPrinted>
  <dcterms:created xsi:type="dcterms:W3CDTF">2014-04-01T09:50:37Z</dcterms:created>
  <dcterms:modified xsi:type="dcterms:W3CDTF">2026-06-08T11:10:47Z</dcterms:modified>
</cp:coreProperties>
</file>