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обосн!$A$2:$R$22</definedName>
  </definedNames>
  <calcPr calcId="144525"/>
</workbook>
</file>

<file path=xl/calcChain.xml><?xml version="1.0" encoding="utf-8"?>
<calcChain xmlns="http://schemas.openxmlformats.org/spreadsheetml/2006/main">
  <c r="R13" i="8" l="1"/>
  <c r="R14" i="8"/>
  <c r="R15" i="8"/>
  <c r="R16" i="8"/>
  <c r="R17" i="8"/>
  <c r="R12" i="8"/>
  <c r="R19" i="8" l="1"/>
  <c r="N14" i="8" l="1"/>
  <c r="O14" i="8" s="1"/>
  <c r="P14" i="8" s="1"/>
  <c r="Q14" i="8" s="1"/>
  <c r="N15" i="8"/>
  <c r="O15" i="8" s="1"/>
  <c r="P15" i="8" s="1"/>
  <c r="Q15" i="8" s="1"/>
  <c r="N16" i="8"/>
  <c r="O16" i="8" s="1"/>
  <c r="P16" i="8" s="1"/>
  <c r="Q16" i="8" s="1"/>
  <c r="N17" i="8"/>
  <c r="O17" i="8" s="1"/>
  <c r="P17" i="8" s="1"/>
  <c r="Q17" i="8" s="1"/>
  <c r="L14" i="8"/>
  <c r="L15" i="8"/>
  <c r="L16" i="8"/>
  <c r="L17" i="8"/>
  <c r="K14" i="8"/>
  <c r="K15" i="8"/>
  <c r="K16" i="8"/>
  <c r="K17" i="8"/>
  <c r="M16" i="8" l="1"/>
  <c r="M15" i="8"/>
  <c r="M14" i="8"/>
  <c r="M17" i="8"/>
  <c r="K12" i="8"/>
  <c r="N12" i="8"/>
  <c r="O12" i="8" s="1"/>
  <c r="P12" i="8" s="1"/>
  <c r="Q12" i="8" s="1"/>
  <c r="N13" i="8"/>
  <c r="O13" i="8" s="1"/>
  <c r="P13" i="8" s="1"/>
  <c r="Q13" i="8" s="1"/>
  <c r="K13" i="8"/>
  <c r="L13" i="8"/>
  <c r="L12" i="8"/>
  <c r="M13" i="8" l="1"/>
  <c r="M12" i="8"/>
  <c r="Q18" i="8"/>
</calcChain>
</file>

<file path=xl/sharedStrings.xml><?xml version="1.0" encoding="utf-8"?>
<sst xmlns="http://schemas.openxmlformats.org/spreadsheetml/2006/main" count="45" uniqueCount="40">
  <si>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</si>
  <si>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</si>
  <si>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</si>
  <si>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</si>
  <si>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</si>
  <si>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</si>
  <si>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</si>
  <si>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</si>
  <si>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</si>
  <si>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</si>
  <si>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</si>
  <si>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</si>
  <si>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</si>
  <si>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</si>
  <si>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</si>
  <si>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</si>
  <si>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</si>
  <si>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</si>
  <si>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</si>
  <si>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</si>
  <si>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Для обоснования начальной (максимальной) цены контракта были изучены цены функционирующего рынка Поставщиков данного вида товаров. В целях применения данного метода использовалась информация о ценах товара, полученная по запросу заказчика.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</si>
  <si>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</si>
  <si>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</si>
  <si>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</si>
  <si>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</si>
  <si>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</si>
  <si>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</si>
  <si>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шт.</t>
  </si>
  <si>
    <t>Н(М)ЦК с учетом минимальной цены за единицу (руб.)</t>
  </si>
  <si>
    <t xml:space="preserve">Значок на булавке </t>
  </si>
  <si>
    <t xml:space="preserve">Пенал-тубус на молнии  </t>
  </si>
  <si>
    <t xml:space="preserve">Сумка-шоппер </t>
  </si>
  <si>
    <t xml:space="preserve">Стикерпак (заливная наклейка) </t>
  </si>
  <si>
    <t xml:space="preserve">Силиконовый браслет </t>
  </si>
  <si>
    <t xml:space="preserve">Попсокет для телефона </t>
  </si>
  <si>
    <t>Дата подготовки обоснования НМЦК 29.07.2026</t>
  </si>
  <si>
    <t>Поставщик №1                   КП   №28              от 28.07. 2026 г.</t>
  </si>
  <si>
    <t>Поставщик №3   КП № 10  от 28.07.2026</t>
  </si>
  <si>
    <t>Поставщик №2     КП № 14  от 28.07.2026 г</t>
  </si>
  <si>
    <t>Приобретение продукции в фирменном стиле (брендбук)  для организации фестиваля в Республике Шри-Ланка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</si>
</sst>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view="pageBreakPreview" topLeftCell="B2" zoomScale="90" zoomScaleNormal="85" zoomScaleSheetLayoutView="90" workbookViewId="0">
      <selection activeCell="S21" sqref="S21"/>
    </sheetView>
  </sheetViews>
  <sheetFormatPr defaultRowHeight="12.75" x14ac:dyDescent="0.2"/>
  <cols>
    <col min="1" max="1" width="4.7109375" style="1" customWidth="1"/>
    <col min="2" max="4" width="16.85546875" style="1" customWidth="1"/>
    <col min="5" max="5" width="5.85546875" style="1" customWidth="1"/>
    <col min="6" max="6" width="6.85546875" style="1" customWidth="1"/>
    <col min="7" max="7" width="14.28515625" style="1" customWidth="1"/>
    <col min="8" max="9" width="13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2.140625" style="1" customWidth="1"/>
    <col min="18" max="18" width="13" style="1" customWidth="1"/>
    <col min="19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18" hidden="1" x14ac:dyDescent="0.2">
      <c r="L1" s="1" t="s">
        <v>1</v>
      </c>
    </row>
    <row r="2" spans="1:18" ht="26.25" customHeight="1" x14ac:dyDescent="0.2">
      <c r="N2" s="1" t="s">
        <v>19</v>
      </c>
      <c r="O2" s="29"/>
      <c r="P2" s="29"/>
      <c r="Q2" s="29"/>
    </row>
    <row r="3" spans="1:18" ht="44.25" customHeight="1" x14ac:dyDescent="0.2">
      <c r="A3" s="35" t="s">
        <v>22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5.75" customHeight="1" x14ac:dyDescent="0.2">
      <c r="A5" s="42" t="s">
        <v>23</v>
      </c>
      <c r="B5" s="42"/>
      <c r="C5" s="42"/>
      <c r="D5" s="42"/>
      <c r="E5" s="41" t="s">
        <v>39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8" ht="28.5" customHeight="1" x14ac:dyDescent="0.2">
      <c r="A6" s="42" t="s">
        <v>14</v>
      </c>
      <c r="B6" s="42"/>
      <c r="C6" s="42"/>
      <c r="D6" s="42"/>
      <c r="E6" s="41" t="s">
        <v>25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18" ht="25.5" customHeight="1" x14ac:dyDescent="0.2">
      <c r="A7" s="45" t="s">
        <v>15</v>
      </c>
      <c r="B7" s="46"/>
      <c r="C7" s="46"/>
      <c r="D7" s="47"/>
      <c r="E7" s="37" t="s">
        <v>26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</row>
    <row r="8" spans="1:18" ht="48" customHeight="1" x14ac:dyDescent="0.2">
      <c r="A8" s="48"/>
      <c r="B8" s="49"/>
      <c r="C8" s="49"/>
      <c r="D8" s="50"/>
      <c r="E8" s="39" t="s">
        <v>20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spans="1:18" ht="23.25" customHeight="1" x14ac:dyDescent="0.2">
      <c r="A9" s="30"/>
      <c r="B9" s="3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1:18" ht="53.25" customHeight="1" x14ac:dyDescent="0.2">
      <c r="A10" s="33" t="s">
        <v>2</v>
      </c>
      <c r="B10" s="33" t="s">
        <v>16</v>
      </c>
      <c r="C10" s="33"/>
      <c r="D10" s="33"/>
      <c r="E10" s="34" t="s">
        <v>3</v>
      </c>
      <c r="F10" s="33" t="s">
        <v>0</v>
      </c>
      <c r="G10" s="33" t="s">
        <v>4</v>
      </c>
      <c r="H10" s="33"/>
      <c r="I10" s="33"/>
      <c r="J10" s="33"/>
      <c r="K10" s="31" t="s">
        <v>5</v>
      </c>
      <c r="L10" s="31"/>
      <c r="M10" s="31"/>
      <c r="N10" s="32" t="s">
        <v>21</v>
      </c>
      <c r="O10" s="32"/>
      <c r="P10" s="32"/>
      <c r="Q10" s="32"/>
      <c r="R10" s="18"/>
    </row>
    <row r="11" spans="1:18" ht="175.5" customHeight="1" x14ac:dyDescent="0.2">
      <c r="A11" s="33"/>
      <c r="B11" s="33"/>
      <c r="C11" s="33"/>
      <c r="D11" s="33"/>
      <c r="E11" s="34"/>
      <c r="F11" s="33"/>
      <c r="G11" s="16" t="s">
        <v>36</v>
      </c>
      <c r="H11" s="16" t="s">
        <v>38</v>
      </c>
      <c r="I11" s="16" t="s">
        <v>37</v>
      </c>
      <c r="J11" s="25" t="s">
        <v>6</v>
      </c>
      <c r="K11" s="25" t="s">
        <v>7</v>
      </c>
      <c r="L11" s="24" t="s">
        <v>8</v>
      </c>
      <c r="M11" s="24" t="s">
        <v>9</v>
      </c>
      <c r="N11" s="24" t="s">
        <v>10</v>
      </c>
      <c r="O11" s="25" t="s">
        <v>11</v>
      </c>
      <c r="P11" s="25" t="s">
        <v>12</v>
      </c>
      <c r="Q11" s="25" t="s">
        <v>13</v>
      </c>
      <c r="R11" s="25" t="s">
        <v>28</v>
      </c>
    </row>
    <row r="12" spans="1:18" ht="21.75" customHeight="1" x14ac:dyDescent="0.2">
      <c r="A12" s="5">
        <v>1</v>
      </c>
      <c r="B12" s="51" t="s">
        <v>29</v>
      </c>
      <c r="C12" s="51"/>
      <c r="D12" s="51"/>
      <c r="E12" s="6" t="s">
        <v>27</v>
      </c>
      <c r="F12" s="5">
        <v>400</v>
      </c>
      <c r="G12" s="7">
        <v>35</v>
      </c>
      <c r="H12" s="7">
        <v>40</v>
      </c>
      <c r="I12" s="15">
        <v>45</v>
      </c>
      <c r="J12" s="8">
        <v>3</v>
      </c>
      <c r="K12" s="9">
        <f>AVERAGE(G12:I12)</f>
        <v>40</v>
      </c>
      <c r="L12" s="10">
        <f>STDEV(G12:I12)</f>
        <v>5</v>
      </c>
      <c r="M12" s="11">
        <f>L12/K12</f>
        <v>0.125</v>
      </c>
      <c r="N12" s="17">
        <f>((F12/J12)*(SUM(G12:I12)))</f>
        <v>16000.000000000002</v>
      </c>
      <c r="O12" s="17">
        <f>N12/F12</f>
        <v>40.000000000000007</v>
      </c>
      <c r="P12" s="12">
        <f>ROUND(O12,2)</f>
        <v>40</v>
      </c>
      <c r="Q12" s="13">
        <f>P12*F12</f>
        <v>16000</v>
      </c>
      <c r="R12" s="13">
        <f>F12*G12</f>
        <v>14000</v>
      </c>
    </row>
    <row r="13" spans="1:18" ht="21.75" customHeight="1" x14ac:dyDescent="0.2">
      <c r="A13" s="5">
        <v>2</v>
      </c>
      <c r="B13" s="51" t="s">
        <v>30</v>
      </c>
      <c r="C13" s="51"/>
      <c r="D13" s="51"/>
      <c r="E13" s="6" t="s">
        <v>27</v>
      </c>
      <c r="F13" s="5">
        <v>300</v>
      </c>
      <c r="G13" s="7">
        <v>243</v>
      </c>
      <c r="H13" s="7">
        <v>250</v>
      </c>
      <c r="I13" s="15">
        <v>250</v>
      </c>
      <c r="J13" s="8">
        <v>3</v>
      </c>
      <c r="K13" s="9">
        <f t="shared" ref="K13:K17" si="0">AVERAGE(G13:I13)</f>
        <v>247.66666666666666</v>
      </c>
      <c r="L13" s="10">
        <f t="shared" ref="L13:L17" si="1">STDEV(G13:I13)</f>
        <v>4.0414518843273806</v>
      </c>
      <c r="M13" s="11">
        <f t="shared" ref="M13:M17" si="2">L13/K13</f>
        <v>1.631810989634205E-2</v>
      </c>
      <c r="N13" s="17">
        <f t="shared" ref="N13:N17" si="3">((F13/J13)*(SUM(G13:I13)))</f>
        <v>74300</v>
      </c>
      <c r="O13" s="17">
        <f t="shared" ref="O13:O17" si="4">N13/F13</f>
        <v>247.66666666666666</v>
      </c>
      <c r="P13" s="12">
        <f t="shared" ref="P13:P17" si="5">ROUND(O13,2)</f>
        <v>247.67</v>
      </c>
      <c r="Q13" s="13">
        <f t="shared" ref="Q13:Q17" si="6">P13*F13</f>
        <v>74301</v>
      </c>
      <c r="R13" s="13">
        <f t="shared" ref="R13:R17" si="7">F13*G13</f>
        <v>72900</v>
      </c>
    </row>
    <row r="14" spans="1:18" ht="21.75" customHeight="1" x14ac:dyDescent="0.2">
      <c r="A14" s="5">
        <v>3</v>
      </c>
      <c r="B14" s="51" t="s">
        <v>31</v>
      </c>
      <c r="C14" s="51"/>
      <c r="D14" s="51"/>
      <c r="E14" s="6" t="s">
        <v>27</v>
      </c>
      <c r="F14" s="5">
        <v>300</v>
      </c>
      <c r="G14" s="7">
        <v>415</v>
      </c>
      <c r="H14" s="7">
        <v>435</v>
      </c>
      <c r="I14" s="15">
        <v>440</v>
      </c>
      <c r="J14" s="8">
        <v>3</v>
      </c>
      <c r="K14" s="9">
        <f t="shared" si="0"/>
        <v>430</v>
      </c>
      <c r="L14" s="10">
        <f t="shared" si="1"/>
        <v>13.228756555322953</v>
      </c>
      <c r="M14" s="11">
        <f t="shared" si="2"/>
        <v>3.076455012865803E-2</v>
      </c>
      <c r="N14" s="17">
        <f t="shared" si="3"/>
        <v>129000</v>
      </c>
      <c r="O14" s="17">
        <f t="shared" si="4"/>
        <v>430</v>
      </c>
      <c r="P14" s="12">
        <f t="shared" si="5"/>
        <v>430</v>
      </c>
      <c r="Q14" s="13">
        <f t="shared" si="6"/>
        <v>129000</v>
      </c>
      <c r="R14" s="13">
        <f t="shared" si="7"/>
        <v>124500</v>
      </c>
    </row>
    <row r="15" spans="1:18" ht="23.25" customHeight="1" x14ac:dyDescent="0.2">
      <c r="A15" s="5">
        <v>4</v>
      </c>
      <c r="B15" s="51" t="s">
        <v>32</v>
      </c>
      <c r="C15" s="51"/>
      <c r="D15" s="51"/>
      <c r="E15" s="6" t="s">
        <v>27</v>
      </c>
      <c r="F15" s="5">
        <v>400</v>
      </c>
      <c r="G15" s="7">
        <v>95.8</v>
      </c>
      <c r="H15" s="7">
        <v>110</v>
      </c>
      <c r="I15" s="15">
        <v>120</v>
      </c>
      <c r="J15" s="8">
        <v>3</v>
      </c>
      <c r="K15" s="9">
        <f t="shared" si="0"/>
        <v>108.60000000000001</v>
      </c>
      <c r="L15" s="10">
        <f t="shared" si="1"/>
        <v>12.16059209084821</v>
      </c>
      <c r="M15" s="11">
        <f t="shared" si="2"/>
        <v>0.11197598610357468</v>
      </c>
      <c r="N15" s="17">
        <f t="shared" si="3"/>
        <v>43440.000000000007</v>
      </c>
      <c r="O15" s="17">
        <f t="shared" si="4"/>
        <v>108.60000000000002</v>
      </c>
      <c r="P15" s="12">
        <f t="shared" si="5"/>
        <v>108.6</v>
      </c>
      <c r="Q15" s="13">
        <f t="shared" si="6"/>
        <v>43440</v>
      </c>
      <c r="R15" s="13">
        <f t="shared" si="7"/>
        <v>38320</v>
      </c>
    </row>
    <row r="16" spans="1:18" ht="23.25" customHeight="1" x14ac:dyDescent="0.2">
      <c r="A16" s="5">
        <v>5</v>
      </c>
      <c r="B16" s="51" t="s">
        <v>33</v>
      </c>
      <c r="C16" s="51"/>
      <c r="D16" s="51"/>
      <c r="E16" s="6" t="s">
        <v>27</v>
      </c>
      <c r="F16" s="5">
        <v>400</v>
      </c>
      <c r="G16" s="7">
        <v>36</v>
      </c>
      <c r="H16" s="7">
        <v>40</v>
      </c>
      <c r="I16" s="15">
        <v>48</v>
      </c>
      <c r="J16" s="8">
        <v>3</v>
      </c>
      <c r="K16" s="9">
        <f t="shared" si="0"/>
        <v>41.333333333333336</v>
      </c>
      <c r="L16" s="10">
        <f t="shared" si="1"/>
        <v>6.1101009266077995</v>
      </c>
      <c r="M16" s="11">
        <f t="shared" si="2"/>
        <v>0.14782502241793063</v>
      </c>
      <c r="N16" s="17">
        <f t="shared" si="3"/>
        <v>16533.333333333336</v>
      </c>
      <c r="O16" s="17">
        <f t="shared" si="4"/>
        <v>41.333333333333343</v>
      </c>
      <c r="P16" s="12">
        <f t="shared" si="5"/>
        <v>41.33</v>
      </c>
      <c r="Q16" s="13">
        <f t="shared" si="6"/>
        <v>16532</v>
      </c>
      <c r="R16" s="13">
        <f t="shared" si="7"/>
        <v>14400</v>
      </c>
    </row>
    <row r="17" spans="1:18" ht="23.25" customHeight="1" x14ac:dyDescent="0.25">
      <c r="A17" s="5">
        <v>6</v>
      </c>
      <c r="B17" s="51" t="s">
        <v>34</v>
      </c>
      <c r="C17" s="51"/>
      <c r="D17" s="51"/>
      <c r="E17" s="6" t="s">
        <v>27</v>
      </c>
      <c r="F17" s="5">
        <v>400</v>
      </c>
      <c r="G17" s="7">
        <v>93</v>
      </c>
      <c r="H17" s="7">
        <v>100</v>
      </c>
      <c r="I17" s="28">
        <v>98</v>
      </c>
      <c r="J17" s="8">
        <v>3</v>
      </c>
      <c r="K17" s="9">
        <f t="shared" si="0"/>
        <v>97</v>
      </c>
      <c r="L17" s="10">
        <f t="shared" si="1"/>
        <v>3.6055512754639891</v>
      </c>
      <c r="M17" s="11">
        <f t="shared" si="2"/>
        <v>3.7170631705814319E-2</v>
      </c>
      <c r="N17" s="17">
        <f t="shared" si="3"/>
        <v>38800</v>
      </c>
      <c r="O17" s="17">
        <f t="shared" si="4"/>
        <v>97</v>
      </c>
      <c r="P17" s="12">
        <f t="shared" si="5"/>
        <v>97</v>
      </c>
      <c r="Q17" s="13">
        <f t="shared" si="6"/>
        <v>38800</v>
      </c>
      <c r="R17" s="13">
        <f t="shared" si="7"/>
        <v>37200</v>
      </c>
    </row>
    <row r="18" spans="1:18" ht="23.25" customHeight="1" x14ac:dyDescent="0.2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18"/>
      <c r="L18" s="18"/>
      <c r="M18" s="14"/>
      <c r="N18" s="14"/>
      <c r="O18" s="14"/>
      <c r="P18" s="14"/>
      <c r="Q18" s="23">
        <f>SUM(Q12:Q17)</f>
        <v>318073</v>
      </c>
      <c r="R18" s="18"/>
    </row>
    <row r="19" spans="1:18" ht="23.25" customHeight="1" x14ac:dyDescent="0.2">
      <c r="A19" s="14" t="s">
        <v>24</v>
      </c>
      <c r="B19" s="19"/>
      <c r="C19" s="26"/>
      <c r="D19" s="26"/>
      <c r="E19" s="26"/>
      <c r="F19" s="26"/>
      <c r="G19" s="26"/>
      <c r="H19" s="26"/>
      <c r="I19" s="26"/>
      <c r="J19" s="27"/>
      <c r="K19" s="18"/>
      <c r="L19" s="18"/>
      <c r="M19" s="14"/>
      <c r="N19" s="14"/>
      <c r="O19" s="14"/>
      <c r="P19" s="14"/>
      <c r="Q19" s="23"/>
      <c r="R19" s="23">
        <f>SUM(R12:R18)</f>
        <v>301320</v>
      </c>
    </row>
    <row r="20" spans="1:18" ht="23.25" customHeight="1" x14ac:dyDescent="0.2">
      <c r="A20" s="43" t="s">
        <v>17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20"/>
    </row>
    <row r="21" spans="1:18" ht="71.25" customHeight="1" x14ac:dyDescent="0.2">
      <c r="A21" s="44" t="s">
        <v>35</v>
      </c>
      <c r="B21" s="44"/>
      <c r="C21" s="44"/>
      <c r="D21" s="44"/>
      <c r="E21" s="44"/>
      <c r="F21" s="21"/>
      <c r="G21" s="21"/>
      <c r="H21" s="21"/>
      <c r="I21" s="21"/>
      <c r="J21" s="21"/>
      <c r="K21" s="21"/>
      <c r="L21" s="22"/>
      <c r="M21" s="22"/>
      <c r="N21" s="22"/>
      <c r="O21" s="22"/>
      <c r="P21" s="22"/>
      <c r="Q21" s="22"/>
      <c r="R21" s="3"/>
    </row>
    <row r="22" spans="1:18" ht="28.5" customHeight="1" x14ac:dyDescent="0.2">
      <c r="A22" s="44" t="s">
        <v>18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21"/>
      <c r="Q22" s="4"/>
      <c r="R22" s="3"/>
    </row>
    <row r="23" spans="1:18" ht="28.5" customHeight="1" x14ac:dyDescent="0.2">
      <c r="R23" s="4"/>
    </row>
    <row r="24" spans="1:18" s="3" customFormat="1" ht="21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3" customFormat="1" ht="34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3" customFormat="1" ht="22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4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30">
    <mergeCell ref="B15:D15"/>
    <mergeCell ref="B16:D16"/>
    <mergeCell ref="B17:D17"/>
    <mergeCell ref="A18:J18"/>
    <mergeCell ref="A7:D8"/>
    <mergeCell ref="B10:D11"/>
    <mergeCell ref="B12:D12"/>
    <mergeCell ref="B13:D13"/>
    <mergeCell ref="B14:D14"/>
    <mergeCell ref="A20:Q20"/>
    <mergeCell ref="A21:E21"/>
    <mergeCell ref="A22:E22"/>
    <mergeCell ref="F22:J22"/>
    <mergeCell ref="K22:O22"/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E6:Q6"/>
    <mergeCell ref="A5:D5"/>
    <mergeCell ref="E5:Q5"/>
    <mergeCell ref="A6:D6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2026-07-29T09:49:17Z</dcterms:modified>
</cp:coreProperties>
</file>