
<file path=[Content_Types].xml><?xml version="1.0" encoding="utf-8"?>
<Types xmlns="http://schemas.openxmlformats.org/package/2006/content-types">
  <Default Extension="svg" ContentType="application/octet-stream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верные ручки с замками\"/>
    </mc:Choice>
  </mc:AlternateContent>
  <bookViews>
    <workbookView xWindow="360" yWindow="15" windowWidth="20955" windowHeight="9720"/>
  </bookViews>
  <sheets>
    <sheet name="Расчет цены" sheetId="1" r:id="rId1"/>
  </sheets>
  <definedNames>
    <definedName name="_xlnm._FilterDatabase" localSheetId="0" hidden="1">'Расчет цены'!$G$5:$G$8</definedName>
    <definedName name="_xlnm.Print_Area" localSheetId="0">'Расчет цены'!$A$5:$P$8</definedName>
  </definedNames>
  <calcPr calcId="162913" fullPrecision="0"/>
  <fileRecoveryPr repairLoad="1"/>
</workbook>
</file>

<file path=xl/calcChain.xml><?xml version="1.0" encoding="utf-8"?>
<calcChain xmlns="http://schemas.openxmlformats.org/spreadsheetml/2006/main">
  <c r="K8" i="1" l="1"/>
  <c r="L8" i="1" s="1"/>
  <c r="M8" i="1" s="1"/>
  <c r="N8" i="1" l="1"/>
  <c r="P8" i="1" s="1"/>
  <c r="P9" i="1" s="1"/>
  <c r="O8" i="1"/>
</calcChain>
</file>

<file path=xl/sharedStrings.xml><?xml version="1.0" encoding="utf-8"?>
<sst xmlns="http://schemas.openxmlformats.org/spreadsheetml/2006/main" count="32" uniqueCount="30">
  <si>
    <t>Дата подготовки обоснования НМЦК</t>
  </si>
  <si>
    <t>06.08.2026 г.</t>
  </si>
  <si>
    <t xml:space="preserve">Предмет контракта </t>
  </si>
  <si>
    <t>Дверные ручки (Ямало-Ненецкий автономный округ)</t>
  </si>
  <si>
    <t>Используемый метод определения НМЦК</t>
  </si>
  <si>
    <t>коммерческие предложения</t>
  </si>
  <si>
    <t>Реквизиты запросов ценовой информации (в т.ч. в ЕИС)</t>
  </si>
  <si>
    <t xml:space="preserve">Запрос в ЕИС № 0862100005126000574 от 31.07.2026 г. </t>
  </si>
  <si>
    <t>Обоснование начальной (максимальной) цены контракта</t>
  </si>
  <si>
    <t>№</t>
  </si>
  <si>
    <t>Наименование объекта</t>
  </si>
  <si>
    <t>Ед. изм</t>
  </si>
  <si>
    <t>Кол-во</t>
  </si>
  <si>
    <t>Ценовая информация стоимости объекта закупки, (руб) за ед.изм.</t>
  </si>
  <si>
    <t>Данные реестра контрактов (руб./ед.изм.)</t>
  </si>
  <si>
    <t>Оценка однородности совокупности значений выявленных цен, используемых в расчете Н(М)ЦК</t>
  </si>
  <si>
    <t>Н(М)ЦК,  определяемая методом сопоставимых рыночных цен (анализа рынка)</t>
  </si>
  <si>
    <t>Источник № 1 Коммерческое предложение от 03.08.2026 г.,          № 7451</t>
  </si>
  <si>
    <t>Источник № 2 Коммерческое предложение от 03.08.2026 г.,           № 7450</t>
  </si>
  <si>
    <t>Источник № 3 Коммерческое предложение от 03.08.2026 г.,       № 7449</t>
  </si>
  <si>
    <t xml:space="preserve">Номер сведений о контракте №___ от </t>
  </si>
  <si>
    <r>
      <t>Средняя арифметическая цена за единицу     &lt;</t>
    </r>
    <r>
      <rPr>
        <b/>
        <i/>
        <sz val="10"/>
        <color indexed="64"/>
        <rFont val="Times New Roman"/>
      </rPr>
      <t>ц</t>
    </r>
    <r>
      <rPr>
        <b/>
        <sz val="10"/>
        <color indexed="64"/>
        <rFont val="Times New Roman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</si>
  <si>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</si>
  <si>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64"/>
        <rFont val="Times New Roman"/>
      </rPr>
      <t xml:space="preserve">         (не должен превышать 33%)</t>
    </r>
  </si>
  <si>
    <r>
      <rPr>
        <b/>
        <sz val="10"/>
        <color indexed="64"/>
        <rFont val="Times New Roman"/>
      </rPr>
      <t>Расчет Н(М)ЦК по формуле</t>
    </r>
    <r>
      <rPr>
        <sz val="10"/>
        <color indexed="64"/>
        <rFont val="Times New Roman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</si>
  <si>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</si>
  <si>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Н(М)ЦК  (руб.)</t>
  </si>
  <si>
    <t>Фурнитура для дверей металлическая</t>
  </si>
  <si>
    <t>шт.</t>
  </si>
  <si>
    <t xml:space="preserve">С учетом выделенных лимитов начальная (максимальная) цена составит (he,/):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</si>
</sst>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_р_."/>
    <numFmt numFmtId="165" formatCode="#,##0.00;[Red]#,##0.00"/>
    <numFmt numFmtId="166" formatCode="#,##0.00\ _₽"/>
  </numFmts>
  <fonts count="16" x14ac:knownFonts="1">
    <font>
      <sz val="11"/>
      <color theme="1"/>
      <name val="Calibri"/>
      <scheme val="minor"/>
    </font>
    <font>
      <sz val="10"/>
      <name val="Tahoma"/>
    </font>
    <font>
      <sz val="10"/>
      <color theme="1"/>
      <name val="Times New Roman"/>
    </font>
    <font>
      <sz val="10"/>
      <color indexed="64"/>
      <name val="Times New Roman"/>
    </font>
    <font>
      <sz val="10"/>
      <name val="Times New Roman"/>
    </font>
    <font>
      <b/>
      <sz val="12"/>
      <color theme="1"/>
      <name val="Times New Roman"/>
    </font>
    <font>
      <sz val="10"/>
      <color theme="1"/>
      <name val="Calibri"/>
      <scheme val="minor"/>
    </font>
    <font>
      <b/>
      <sz val="14"/>
      <color indexed="64"/>
      <name val="Times New Roman"/>
    </font>
    <font>
      <b/>
      <sz val="10"/>
      <color indexed="64"/>
      <name val="Times New Roman"/>
    </font>
    <font>
      <b/>
      <sz val="10"/>
      <name val="Times New Roman"/>
    </font>
    <font>
      <b/>
      <sz val="10"/>
      <color theme="1"/>
      <name val="Times New Roman"/>
    </font>
    <font>
      <sz val="12"/>
      <color theme="1"/>
      <name val="Times New Roman"/>
    </font>
    <font>
      <sz val="10"/>
      <color indexed="2"/>
      <name val="Times New Roman"/>
    </font>
    <font>
      <b/>
      <sz val="12"/>
      <color indexed="64"/>
      <name val="Times New Roman"/>
    </font>
    <font>
      <b/>
      <i/>
      <sz val="10"/>
      <color indexed="64"/>
      <name val="Times New Roman"/>
    </font>
    <font>
      <i/>
      <sz val="10"/>
      <color indexed="6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 applyProtection="1">
      <protection locked="0"/>
    </xf>
    <xf numFmtId="14" fontId="2" fillId="0" borderId="0" xfId="0" applyNumberFormat="1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5" fillId="2" borderId="0" xfId="0" applyFont="1" applyFill="1" applyAlignment="1" applyProtection="1">
      <alignment horizontal="right" wrapText="1"/>
      <protection locked="0"/>
    </xf>
    <xf numFmtId="0" fontId="0" fillId="2" borderId="0" xfId="0" applyFill="1" applyAlignment="1">
      <alignment horizontal="right" wrapText="1"/>
    </xf>
    <xf numFmtId="0" fontId="3" fillId="0" borderId="0" xfId="0" applyFont="1" applyAlignment="1">
      <alignment horizontal="left" vertical="center"/>
    </xf>
    <xf numFmtId="0" fontId="5" fillId="0" borderId="0" xfId="0" applyFont="1" applyProtection="1"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center" vertical="center"/>
      <protection locked="0"/>
    </xf>
    <xf numFmtId="165" fontId="2" fillId="0" borderId="1" xfId="0" applyNumberFormat="1" applyFont="1" applyBorder="1" applyAlignment="1" applyProtection="1">
      <alignment horizontal="center" vertical="center"/>
      <protection locked="0"/>
    </xf>
    <xf numFmtId="4" fontId="10" fillId="0" borderId="1" xfId="0" applyNumberFormat="1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166" fontId="2" fillId="0" borderId="0" xfId="0" applyNumberFormat="1" applyFont="1" applyAlignment="1" applyProtection="1">
      <alignment horizontal="center" vertical="center" wrapText="1"/>
      <protection locked="0"/>
    </xf>
    <xf numFmtId="4" fontId="13" fillId="0" borderId="0" xfId="0" applyNumberFormat="1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6" fillId="0" borderId="0" xfId="0" quotePrefix="1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2" fontId="8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1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media4.svg"/><Relationship Id="rId3" Type="http://schemas.openxmlformats.org/officeDocument/2006/relationships/image" Target="../media/image2.wmf"/><Relationship Id="rId7" Type="http://schemas.openxmlformats.org/officeDocument/2006/relationships/image" Target="../media/image4.wmf"/><Relationship Id="rId2" Type="http://schemas.openxmlformats.org/officeDocument/2006/relationships/image" Target="../media/media1.svg"/><Relationship Id="rId1" Type="http://schemas.openxmlformats.org/officeDocument/2006/relationships/image" Target="../media/image1.wmf"/><Relationship Id="rId6" Type="http://schemas.openxmlformats.org/officeDocument/2006/relationships/image" Target="../media/media3.svg"/><Relationship Id="rId5" Type="http://schemas.openxmlformats.org/officeDocument/2006/relationships/image" Target="../media/image3.wmf"/><Relationship Id="rId4" Type="http://schemas.openxmlformats.org/officeDocument/2006/relationships/image" Target="../media/media2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280663</xdr:colOff>
      <xdr:row>6</xdr:row>
      <xdr:rowOff>1387807</xdr:rowOff>
    </xdr:from>
    <xdr:to>
      <xdr:col>12</xdr:col>
      <xdr:colOff>979653</xdr:colOff>
      <xdr:row>6</xdr:row>
      <xdr:rowOff>1740232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:w="http://schemas.openxmlformats.org/wordprocessingml/2006/main" xmlns:m="http://schemas.openxmlformats.org/officeDocument/2006/math" xmlns="" r:embed="rId2"/>
            </a:ext>
          </a:extLst>
        </a:blip>
        <a:stretch/>
      </xdr:blipFill>
      <xdr:spPr bwMode="auto">
        <a:xfrm>
          <a:off x="8427340" y="3012660"/>
          <a:ext cx="69898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56545</xdr:colOff>
      <xdr:row>6</xdr:row>
      <xdr:rowOff>1416121</xdr:rowOff>
    </xdr:from>
    <xdr:to>
      <xdr:col>11</xdr:col>
      <xdr:colOff>856646</xdr:colOff>
      <xdr:row>6</xdr:row>
      <xdr:rowOff>1854271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:w="http://schemas.openxmlformats.org/wordprocessingml/2006/main" xmlns:m="http://schemas.openxmlformats.org/officeDocument/2006/math" xmlns="" r:embed="rId4"/>
            </a:ext>
          </a:extLst>
        </a:blip>
        <a:stretch/>
      </xdr:blipFill>
      <xdr:spPr bwMode="auto">
        <a:xfrm>
          <a:off x="7385193" y="3040974"/>
          <a:ext cx="800100" cy="438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97491</xdr:colOff>
      <xdr:row>6</xdr:row>
      <xdr:rowOff>1846730</xdr:rowOff>
    </xdr:from>
    <xdr:to>
      <xdr:col>13</xdr:col>
      <xdr:colOff>1583391</xdr:colOff>
      <xdr:row>6</xdr:row>
      <xdr:rowOff>2208680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96DAC541-7B7A-43D3-8B79-37D633B846F1}">
              <asvg:svgBlip xmlns:asvg="http://schemas.microsoft.com/office/drawing/2016/SVG/main" xmlns:w="http://schemas.openxmlformats.org/wordprocessingml/2006/main" xmlns:m="http://schemas.openxmlformats.org/officeDocument/2006/math" xmlns="" r:embed="rId6"/>
            </a:ext>
          </a:extLst>
        </a:blip>
        <a:stretch/>
      </xdr:blipFill>
      <xdr:spPr bwMode="auto">
        <a:xfrm>
          <a:off x="9600078" y="3471583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333375</xdr:colOff>
      <xdr:row>6</xdr:row>
      <xdr:rowOff>1647825</xdr:rowOff>
    </xdr:from>
    <xdr:to>
      <xdr:col>13</xdr:col>
      <xdr:colOff>485775</xdr:colOff>
      <xdr:row>6</xdr:row>
      <xdr:rowOff>1876425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96DAC541-7B7A-43D3-8B79-37D633B846F1}">
              <asvg:svgBlip xmlns:asvg="http://schemas.microsoft.com/office/drawing/2016/SVG/main" xmlns:w="http://schemas.openxmlformats.org/wordprocessingml/2006/main" xmlns:m="http://schemas.openxmlformats.org/officeDocument/2006/math" xmlns="" r:embed="rId8"/>
            </a:ext>
          </a:extLst>
        </a:blip>
        <a:stretch/>
      </xdr:blipFill>
      <xdr:spPr bwMode="auto">
        <a:xfrm>
          <a:off x="9839325" y="32670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"/>
  <sheetViews>
    <sheetView tabSelected="1" workbookViewId="0">
      <selection activeCell="A13" sqref="A13"/>
    </sheetView>
  </sheetViews>
  <sheetFormatPr defaultColWidth="9.140625" defaultRowHeight="12.75" x14ac:dyDescent="0.2"/>
  <cols>
    <col min="1" max="1" width="4.7109375" style="1" customWidth="1"/>
    <col min="2" max="2" width="28.28515625" style="1" customWidth="1"/>
    <col min="3" max="3" width="9.7109375" style="1" customWidth="1"/>
    <col min="4" max="4" width="11.28515625" style="1" customWidth="1"/>
    <col min="5" max="5" width="15.85546875" style="1" customWidth="1"/>
    <col min="6" max="6" width="16.140625" style="1" customWidth="1"/>
    <col min="7" max="7" width="15.42578125" style="1" customWidth="1"/>
    <col min="8" max="8" width="6.5703125" style="1" hidden="1" customWidth="1"/>
    <col min="9" max="9" width="7.42578125" style="1" hidden="1" customWidth="1"/>
    <col min="10" max="10" width="10.5703125" style="1" hidden="1" customWidth="1"/>
    <col min="11" max="11" width="15.5703125" style="1" customWidth="1"/>
    <col min="12" max="12" width="14" style="1" customWidth="1"/>
    <col min="13" max="13" width="18.7109375" style="1" customWidth="1"/>
    <col min="14" max="14" width="25" style="1" customWidth="1"/>
    <col min="15" max="15" width="15.28515625" style="1" customWidth="1"/>
    <col min="16" max="16" width="16" style="1" customWidth="1"/>
    <col min="17" max="17" width="30.5703125" style="1" customWidth="1"/>
    <col min="18" max="16384" width="9.140625" style="1"/>
  </cols>
  <sheetData>
    <row r="1" spans="1:17" ht="27.75" customHeight="1" x14ac:dyDescent="0.25">
      <c r="A1" s="23" t="s">
        <v>0</v>
      </c>
      <c r="B1" s="23"/>
      <c r="C1" s="2" t="s">
        <v>1</v>
      </c>
      <c r="D1" s="3"/>
      <c r="E1" s="3"/>
      <c r="M1" s="4"/>
      <c r="N1" s="5"/>
      <c r="O1" s="5"/>
      <c r="P1" s="5"/>
    </row>
    <row r="2" spans="1:17" ht="15" customHeight="1" x14ac:dyDescent="0.2">
      <c r="A2" s="23" t="s">
        <v>2</v>
      </c>
      <c r="B2" s="23"/>
      <c r="C2" s="24" t="s">
        <v>3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7" ht="32.25" customHeight="1" x14ac:dyDescent="0.25">
      <c r="A3" s="23" t="s">
        <v>4</v>
      </c>
      <c r="B3" s="23"/>
      <c r="C3" s="6" t="s">
        <v>5</v>
      </c>
      <c r="D3" s="6"/>
      <c r="E3" s="6"/>
      <c r="P3" s="7"/>
    </row>
    <row r="4" spans="1:17" ht="41.25" customHeight="1" x14ac:dyDescent="0.25">
      <c r="A4" s="23" t="s">
        <v>6</v>
      </c>
      <c r="B4" s="23"/>
      <c r="C4" s="25" t="s">
        <v>7</v>
      </c>
      <c r="D4" s="26"/>
      <c r="E4" s="26"/>
      <c r="P4" s="7"/>
    </row>
    <row r="5" spans="1:17" ht="42" customHeight="1" x14ac:dyDescent="0.2">
      <c r="A5" s="27" t="s">
        <v>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</row>
    <row r="6" spans="1:17" ht="39" customHeight="1" x14ac:dyDescent="0.2">
      <c r="A6" s="28" t="s">
        <v>9</v>
      </c>
      <c r="B6" s="28" t="s">
        <v>10</v>
      </c>
      <c r="C6" s="28" t="s">
        <v>11</v>
      </c>
      <c r="D6" s="28" t="s">
        <v>12</v>
      </c>
      <c r="E6" s="28" t="s">
        <v>13</v>
      </c>
      <c r="F6" s="28"/>
      <c r="G6" s="28"/>
      <c r="H6" s="28" t="s">
        <v>14</v>
      </c>
      <c r="I6" s="28"/>
      <c r="J6" s="28"/>
      <c r="K6" s="29" t="s">
        <v>15</v>
      </c>
      <c r="L6" s="29"/>
      <c r="M6" s="29"/>
      <c r="N6" s="28" t="s">
        <v>16</v>
      </c>
      <c r="O6" s="28"/>
      <c r="P6" s="28"/>
    </row>
    <row r="7" spans="1:17" ht="175.5" customHeight="1" x14ac:dyDescent="0.2">
      <c r="A7" s="28"/>
      <c r="B7" s="28"/>
      <c r="C7" s="28"/>
      <c r="D7" s="28"/>
      <c r="E7" s="9" t="s">
        <v>17</v>
      </c>
      <c r="F7" s="9" t="s">
        <v>18</v>
      </c>
      <c r="G7" s="9" t="s">
        <v>19</v>
      </c>
      <c r="H7" s="8" t="s">
        <v>20</v>
      </c>
      <c r="I7" s="8" t="s">
        <v>20</v>
      </c>
      <c r="J7" s="8" t="s">
        <v>20</v>
      </c>
      <c r="K7" s="8" t="s">
        <v>21</v>
      </c>
      <c r="L7" s="8" t="s">
        <v>22</v>
      </c>
      <c r="M7" s="8" t="s">
        <v>23</v>
      </c>
      <c r="N7" s="10" t="s">
        <v>24</v>
      </c>
      <c r="O7" s="11" t="s">
        <v>25</v>
      </c>
      <c r="P7" s="11" t="s">
        <v>26</v>
      </c>
    </row>
    <row r="8" spans="1:17" ht="57" customHeight="1" x14ac:dyDescent="0.25">
      <c r="A8" s="12">
        <v>1</v>
      </c>
      <c r="B8" s="13" t="s">
        <v>27</v>
      </c>
      <c r="C8" s="14" t="s">
        <v>28</v>
      </c>
      <c r="D8" s="14">
        <v>5</v>
      </c>
      <c r="E8" s="15">
        <v>1200</v>
      </c>
      <c r="F8" s="15">
        <v>1200</v>
      </c>
      <c r="G8" s="15">
        <v>1300</v>
      </c>
      <c r="H8" s="8"/>
      <c r="I8" s="8"/>
      <c r="J8" s="8"/>
      <c r="K8" s="16">
        <f>(E8+F8+G8)/3</f>
        <v>1233.33</v>
      </c>
      <c r="L8" s="17">
        <f>SQRT(((SUM((POWER(E8-K8,2)),(POWER(F8-K8,2)),(POWER(G8-K8,2)))/(COLUMNS(E8:G8)-1))))</f>
        <v>57.74</v>
      </c>
      <c r="M8" s="17">
        <f>L8/K8*100</f>
        <v>4.68</v>
      </c>
      <c r="N8" s="18">
        <f>(D8*K8)</f>
        <v>6166.65</v>
      </c>
      <c r="O8" s="17">
        <f>SUM(K8)</f>
        <v>1233.33</v>
      </c>
      <c r="P8" s="17">
        <f>SUM(N8)</f>
        <v>6166.65</v>
      </c>
    </row>
    <row r="9" spans="1:17" x14ac:dyDescent="0.2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19">
        <f>SUM(P8)</f>
        <v>6166.65</v>
      </c>
      <c r="Q9" s="20"/>
    </row>
    <row r="11" spans="1:17" x14ac:dyDescent="0.2">
      <c r="E11" s="21"/>
      <c r="F11" s="21"/>
      <c r="G11" s="21"/>
    </row>
    <row r="12" spans="1:17" ht="15.75" x14ac:dyDescent="0.2">
      <c r="A12" s="31" t="s">
        <v>29</v>
      </c>
      <c r="B12" s="31"/>
      <c r="C12" s="31"/>
      <c r="D12" s="31"/>
      <c r="E12" s="31"/>
      <c r="F12" s="31"/>
      <c r="G12" s="22">
        <v>6000</v>
      </c>
    </row>
  </sheetData>
  <mergeCells count="17">
    <mergeCell ref="A9:O9"/>
    <mergeCell ref="A12:F12"/>
    <mergeCell ref="A5:P5"/>
    <mergeCell ref="A6:A7"/>
    <mergeCell ref="B6:B7"/>
    <mergeCell ref="C6:C7"/>
    <mergeCell ref="D6:D7"/>
    <mergeCell ref="E6:G6"/>
    <mergeCell ref="H6:J6"/>
    <mergeCell ref="K6:M6"/>
    <mergeCell ref="N6:P6"/>
    <mergeCell ref="A1:B1"/>
    <mergeCell ref="A2:B2"/>
    <mergeCell ref="C2:P2"/>
    <mergeCell ref="A3:B3"/>
    <mergeCell ref="A4:B4"/>
    <mergeCell ref="C4:E4"/>
  </mergeCells>
  <pageMargins left="0.51181102362204722" right="0.70866141732283472" top="0.74803149606299213" bottom="0.74803149606299213" header="0.31496062992125984" footer="0.31496062992125984"/>
  <pageSetup paperSize="9" scale="69" orientation="landscape" horizontalDpi="2147483648" verticalDpi="2147483648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Company>UFK6200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Яковлева Елена Камиловна</dc:creator>
  <cp:lastModifiedBy>1</cp:lastModifiedBy>
  <cp:revision>1</cp:revision>
  <dcterms:created xsi:type="dcterms:W3CDTF">2018-01-25T11:04:14Z</dcterms:created>
  <dcterms:modified xsi:type="dcterms:W3CDTF">2026-09-01T11:22:10Z</dcterms:modified>
</cp:coreProperties>
</file>