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цены" sheetId="1" state="visible" r:id="rId3"/>
    <sheet name="Лист1" sheetId="2" state="visible" r:id="rId4"/>
  </sheets>
  <definedNames>
    <definedName function="false" hidden="false" localSheetId="0" name="_xlnm.Print_Area" vbProcedure="false">'Расчет цены'!$A$1:$N$12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<sst xmlns="http://schemas.openxmlformats.org/spreadsheetml/2006/main" count="28" uniqueCount="27">
  <si>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Обоснование начальной максимальной цены контракта
на поставку и установку бытовых кондиционеров (сплит-системы)</t>
  </si>
  <si>
    <t xml:space="preserve">Обоснование начальной максимальной цены контракта (НМЦК) выполнено в соответствии с ч. 6 ст.22 Федерального закона от 05.04.2013 № 44-ФЗ методом сопоставимых рыночных цен на основе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Минэкономразвития России от 02.10.2013 № 567 (далее - "Приказ № 567") и заключается в установлении НМЦК на основании информации о рыночных ценах (далее - ценовая информация) идентичных товаров, работ, услуг, планируемых к закупкам, или при их отсутствии однородных, работ, услуг.
В соответствии с п. 3.7. Приказа № 567, для обоснования НМЦК использовалась ценовая информация, полученная от поставщиков (подрядчиков, исполнителей), обладающих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"Интернет").</t>
  </si>
  <si>
    <t xml:space="preserve">№</t>
  </si>
  <si>
    <t xml:space="preserve">Код ОКПД2, наименование услуги</t>
  </si>
  <si>
    <t xml:space="preserve">Ед. изм</t>
  </si>
  <si>
    <t xml:space="preserve">Кол-во</t>
  </si>
  <si>
    <t xml:space="preserve">источник ценовой информации
(коммерческое предложение)</t>
  </si>
  <si>
    <t xml:space="preserve">Однородность совокупности значений выявленных цен, используемых в расчете Н(М)ЦК</t>
  </si>
  <si>
    <t xml:space="preserve">Н(М)ЦК, определяемая методом сопоставимых рыночных цен (анализа рынка)</t>
  </si>
  <si>
    <t xml:space="preserve">КП вх.№ 238 от 28.07.2026</t>
  </si>
  <si>
    <t xml:space="preserve">КП вх.№ 240 от 28.07.2026</t>
  </si>
  <si>
    <t xml:space="preserve">КП вх.№ 239 от 28.07.2026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</si>
  <si>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</si>
  <si>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</si>
  <si>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</si>
  <si>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 xml:space="preserve">Расчет Н(М)ЦК по формуле: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</si>
  <si>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Цена за единицу измерения (руб.)</t>
  </si>
  <si>
    <t xml:space="preserve">Цена за единицу измерения  с округлением  (руб.)</t>
  </si>
  <si>
    <t xml:space="preserve">Н(М)ЦК, контракта с учетом округления цены за единицу (руб.)</t>
  </si>
  <si>
    <t xml:space="preserve">28.25.12.130
Кондиционеры бытовые
Единица измерения: Штука
Вид кондиционера: Сплит-система
Режим работы: Охлаждение / Нагрев.
Обслуживаемая площадь: не менее 21 кв.м.
</t>
  </si>
  <si>
    <t xml:space="preserve">штука</t>
  </si>
  <si>
    <t xml:space="preserve">28.25.12.130
Кондиционеры бытовые
Единица измерения: Штука
Вид кондиционера: Сплит-система
Режим работы: Охлаждение / Нагрев.
Обслуживаемая площадь: не менее 35 кв.м.
</t>
  </si>
  <si>
    <t xml:space="preserve">43.22.12.150
Работы по монтажу и пусконаладке сплит-системы</t>
  </si>
  <si>
    <t xml:space="preserve">усл.ед.</t>
  </si>
  <si>
    <t xml:space="preserve">Итого:</t>
  </si>
  <si>
    <r>
      <rPr>
        <sz val="12"/>
        <color rgb="FF000000"/>
        <rFont val="Times New Roman"/>
        <family val="1"/>
        <charset val="204"/>
      </rPr>
      <t xml:space="preserve">Характеристики и условия оказания услуги (поставки товара, выполнения работ), используемые для расчета НМЦК, соответствуют описанию объекта закупки.
По результатам расчета, НМЦК составляет 109766,67</t>
    </r>
    <r>
      <rPr>
        <b val="true"/>
        <sz val="12"/>
        <rFont val="Times New Roman"/>
        <family val="1"/>
        <charset val="204"/>
      </rPr>
      <t xml:space="preserve"> (сто девять тысяч семьсот шестьдесят шесть рублей шестьдесят копеек) руб.</t>
    </r>
  </si>
  <si>
    <t xml:space="preserve">Расчет произвел: заместитель директора (с возложением функций контрактного управляющего)                Батдыев А.А.                                         29 июля 2026 г.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</si>
</sst>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#,##0.00"/>
    <numFmt numFmtId="168" formatCode="0.00000"/>
    <numFmt numFmtId="169" formatCode="0.0000"/>
  </numFmts>
  <fonts count="1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i val="true"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7" fillId="2" borderId="2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2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3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9" fontId="14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9" fontId="6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9</xdr:col>
      <xdr:colOff>18360</xdr:colOff>
      <xdr:row>4</xdr:row>
      <xdr:rowOff>1528200</xdr:rowOff>
    </xdr:from>
    <xdr:to>
      <xdr:col>9</xdr:col>
      <xdr:colOff>277200</xdr:colOff>
      <xdr:row>4</xdr:row>
      <xdr:rowOff>1624680</xdr:rowOff>
    </xdr:to>
    <xdr:pic>
      <xdr:nvPicPr>
        <xdr:cNvPr id="1" name="Picture 1"/>
        <xdr:cNvPicPr/>
      </xdr:nvPicPr>
      <xdr:blipFill>
        <a:blip r:embed="rId1"/>
        <a:stretch/>
      </xdr:blipFill>
      <xdr:spPr>
        <a:xfrm>
          <a:off x="9559080" y="4138200"/>
          <a:ext cx="258840" cy="96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8</xdr:col>
      <xdr:colOff>44640</xdr:colOff>
      <xdr:row>4</xdr:row>
      <xdr:rowOff>1528200</xdr:rowOff>
    </xdr:from>
    <xdr:to>
      <xdr:col>8</xdr:col>
      <xdr:colOff>377640</xdr:colOff>
      <xdr:row>4</xdr:row>
      <xdr:rowOff>1672560</xdr:rowOff>
    </xdr:to>
    <xdr:pic>
      <xdr:nvPicPr>
        <xdr:cNvPr id="2" name="Picture 2"/>
        <xdr:cNvPicPr/>
      </xdr:nvPicPr>
      <xdr:blipFill>
        <a:blip r:embed="rId2"/>
        <a:stretch/>
      </xdr:blipFill>
      <xdr:spPr>
        <a:xfrm>
          <a:off x="8498520" y="4138200"/>
          <a:ext cx="333000" cy="14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10</xdr:col>
      <xdr:colOff>26280</xdr:colOff>
      <xdr:row>4</xdr:row>
      <xdr:rowOff>1528200</xdr:rowOff>
    </xdr:from>
    <xdr:to>
      <xdr:col>10</xdr:col>
      <xdr:colOff>534600</xdr:colOff>
      <xdr:row>4</xdr:row>
      <xdr:rowOff>1650240</xdr:rowOff>
    </xdr:to>
    <xdr:pic>
      <xdr:nvPicPr>
        <xdr:cNvPr id="3" name="Picture 5"/>
        <xdr:cNvPicPr/>
      </xdr:nvPicPr>
      <xdr:blipFill>
        <a:blip r:embed="rId3"/>
        <a:stretch/>
      </xdr:blipFill>
      <xdr:spPr>
        <a:xfrm>
          <a:off x="10574280" y="4138200"/>
          <a:ext cx="508320" cy="122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twoCell">
    <xdr:from>
      <xdr:col>10</xdr:col>
      <xdr:colOff>410760</xdr:colOff>
      <xdr:row>4</xdr:row>
      <xdr:rowOff>1528200</xdr:rowOff>
    </xdr:from>
    <xdr:to>
      <xdr:col>10</xdr:col>
      <xdr:colOff>513720</xdr:colOff>
      <xdr:row>4</xdr:row>
      <xdr:rowOff>1683360</xdr:rowOff>
    </xdr:to>
    <xdr:pic>
      <xdr:nvPicPr>
        <xdr:cNvPr id="4" name="Picture 6"/>
        <xdr:cNvPicPr/>
      </xdr:nvPicPr>
      <xdr:blipFill>
        <a:blip r:embed="rId4"/>
        <a:stretch/>
      </xdr:blipFill>
      <xdr:spPr>
        <a:xfrm>
          <a:off x="10958760" y="4138200"/>
          <a:ext cx="102960" cy="155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48576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100" zoomScalePageLayoutView="100" workbookViewId="0">
      <selection pane="topLeft" activeCell="E8" activeCellId="0" sqref="E8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1" width="24.42"/>
    <col collapsed="false" customWidth="true" hidden="false" outlineLevel="0" max="4" min="3" style="1" width="8.71"/>
    <col collapsed="false" customWidth="true" hidden="false" outlineLevel="0" max="5" min="5" style="1" width="24.81"/>
    <col collapsed="false" customWidth="true" hidden="false" outlineLevel="0" max="7" min="6" style="1" width="16.71"/>
    <col collapsed="false" customWidth="true" hidden="false" outlineLevel="0" max="8" min="8" style="1" width="15.57"/>
    <col collapsed="false" customWidth="true" hidden="false" outlineLevel="0" max="9" min="9" style="1" width="15.42"/>
    <col collapsed="false" customWidth="true" hidden="false" outlineLevel="0" max="10" min="10" style="1" width="14.29"/>
    <col collapsed="false" customWidth="true" hidden="false" outlineLevel="0" max="11" min="11" style="1" width="22.71"/>
    <col collapsed="false" customWidth="true" hidden="false" outlineLevel="0" max="12" min="12" style="1" width="11.71"/>
    <col collapsed="false" customWidth="true" hidden="false" outlineLevel="0" max="13" min="13" style="1" width="11"/>
    <col collapsed="false" customWidth="true" hidden="false" outlineLevel="0" max="14" min="14" style="1" width="12.57"/>
    <col collapsed="false" customWidth="false" hidden="false" outlineLevel="0" max="16384" min="15" style="1" width="9.14"/>
  </cols>
  <sheetData>
    <row r="1" customFormat="false" ht="14.25" hidden="false" customHeight="true" outlineLevel="0" collapsed="false"/>
    <row r="2" customFormat="false" ht="57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97.5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36.75" hidden="false" customHeight="true" outlineLevel="0" collapsed="false">
      <c r="A4" s="4" t="s">
        <v>2</v>
      </c>
      <c r="B4" s="5" t="s">
        <v>3</v>
      </c>
      <c r="C4" s="4" t="s">
        <v>4</v>
      </c>
      <c r="D4" s="4" t="s">
        <v>5</v>
      </c>
      <c r="E4" s="6" t="s">
        <v>6</v>
      </c>
      <c r="F4" s="6"/>
      <c r="G4" s="6"/>
      <c r="H4" s="7" t="s">
        <v>7</v>
      </c>
      <c r="I4" s="7"/>
      <c r="J4" s="7"/>
      <c r="K4" s="8" t="s">
        <v>8</v>
      </c>
      <c r="L4" s="8"/>
      <c r="M4" s="8"/>
      <c r="N4" s="8"/>
    </row>
    <row r="5" customFormat="false" ht="182.05" hidden="false" customHeight="true" outlineLevel="0" collapsed="false">
      <c r="A5" s="4"/>
      <c r="B5" s="5"/>
      <c r="C5" s="4"/>
      <c r="D5" s="4"/>
      <c r="E5" s="9" t="s">
        <v>9</v>
      </c>
      <c r="F5" s="10" t="s">
        <v>10</v>
      </c>
      <c r="G5" s="10" t="s">
        <v>11</v>
      </c>
      <c r="H5" s="11" t="s">
        <v>12</v>
      </c>
      <c r="I5" s="8" t="s">
        <v>13</v>
      </c>
      <c r="J5" s="8" t="s">
        <v>14</v>
      </c>
      <c r="K5" s="8" t="s">
        <v>15</v>
      </c>
      <c r="L5" s="12" t="s">
        <v>16</v>
      </c>
      <c r="M5" s="12" t="s">
        <v>17</v>
      </c>
      <c r="N5" s="12" t="s">
        <v>18</v>
      </c>
    </row>
    <row r="6" s="21" customFormat="true" ht="132.8" hidden="false" customHeight="false" outlineLevel="0" collapsed="false">
      <c r="A6" s="13" t="n">
        <v>1</v>
      </c>
      <c r="B6" s="14" t="s">
        <v>19</v>
      </c>
      <c r="C6" s="13" t="s">
        <v>20</v>
      </c>
      <c r="D6" s="15" t="n">
        <v>1</v>
      </c>
      <c r="E6" s="16" t="n">
        <v>26000</v>
      </c>
      <c r="F6" s="16" t="n">
        <v>25800</v>
      </c>
      <c r="G6" s="16" t="n">
        <v>25200</v>
      </c>
      <c r="H6" s="17" t="n">
        <f aca="false">AVERAGE(E6:G6)</f>
        <v>25666.6666666667</v>
      </c>
      <c r="I6" s="18" t="n">
        <f aca="false">SQRT(((SUM((POWER(G6-H6,2)),(POWER(F6-H6,2)),(POWER(E6-H6,2)),)/(COLUMNS(E6:G6)-1))))</f>
        <v>416.333199893227</v>
      </c>
      <c r="J6" s="18" t="n">
        <f aca="false">I6/H6*100</f>
        <v>1.6220774021814</v>
      </c>
      <c r="K6" s="19" t="n">
        <f aca="false">((D6/3)*(SUM(E6:G6)))</f>
        <v>25666.6666666667</v>
      </c>
      <c r="L6" s="20" t="n">
        <f aca="false">K6/D6</f>
        <v>25666.6666666667</v>
      </c>
      <c r="M6" s="20" t="n">
        <f aca="false">ROUND(L6,2)</f>
        <v>25666.67</v>
      </c>
      <c r="N6" s="19" t="n">
        <f aca="false">M6*D6</f>
        <v>25666.67</v>
      </c>
    </row>
    <row r="7" s="22" customFormat="true" ht="132.8" hidden="false" customHeight="false" outlineLevel="0" collapsed="false">
      <c r="A7" s="13" t="n">
        <v>2</v>
      </c>
      <c r="B7" s="14" t="s">
        <v>21</v>
      </c>
      <c r="C7" s="13" t="s">
        <v>20</v>
      </c>
      <c r="D7" s="15" t="n">
        <v>1</v>
      </c>
      <c r="E7" s="16" t="n">
        <v>33900</v>
      </c>
      <c r="F7" s="16" t="n">
        <v>35000</v>
      </c>
      <c r="G7" s="16" t="n">
        <v>33400</v>
      </c>
      <c r="H7" s="17" t="n">
        <f aca="false">AVERAGE(E7:G7)</f>
        <v>34100</v>
      </c>
      <c r="I7" s="18" t="n">
        <f aca="false">SQRT(((SUM((POWER(G7-H7,2)),(POWER(F7-H7,2)),(POWER(E7-H7,2)),)/(COLUMNS(E7:G7)-1))))</f>
        <v>818.535277187245</v>
      </c>
      <c r="J7" s="18" t="n">
        <f aca="false">I7/H7*100</f>
        <v>2.40039670729397</v>
      </c>
      <c r="K7" s="19" t="n">
        <f aca="false">((D7/3)*(SUM(E7:G7)))</f>
        <v>34100</v>
      </c>
      <c r="L7" s="20" t="n">
        <f aca="false">K7/D7</f>
        <v>34100</v>
      </c>
      <c r="M7" s="20" t="n">
        <f aca="false">ROUND(L7,2)</f>
        <v>34100</v>
      </c>
      <c r="N7" s="19" t="n">
        <f aca="false">M7*D7</f>
        <v>34100</v>
      </c>
      <c r="O7" s="21"/>
      <c r="P7" s="21"/>
    </row>
    <row r="8" s="22" customFormat="true" ht="49.25" hidden="false" customHeight="false" outlineLevel="0" collapsed="false">
      <c r="A8" s="13" t="n">
        <v>3</v>
      </c>
      <c r="B8" s="14" t="s">
        <v>22</v>
      </c>
      <c r="C8" s="13" t="s">
        <v>23</v>
      </c>
      <c r="D8" s="15" t="n">
        <v>2</v>
      </c>
      <c r="E8" s="16" t="n">
        <v>25000</v>
      </c>
      <c r="F8" s="16" t="n">
        <v>25000</v>
      </c>
      <c r="G8" s="16" t="n">
        <v>25000</v>
      </c>
      <c r="H8" s="17" t="n">
        <f aca="false">AVERAGE(E8:G8)</f>
        <v>25000</v>
      </c>
      <c r="I8" s="18" t="n">
        <f aca="false">SQRT(((SUM((POWER(G8-H8,2)),(POWER(F8-H8,2)),(POWER(E8-H8,2)),)/(COLUMNS(E8:G8)-1))))</f>
        <v>0</v>
      </c>
      <c r="J8" s="18" t="n">
        <f aca="false">I8/H8*100</f>
        <v>0</v>
      </c>
      <c r="K8" s="19" t="n">
        <f aca="false">((D8/3)*(SUM(E8:G8)))</f>
        <v>50000</v>
      </c>
      <c r="L8" s="20" t="n">
        <f aca="false">K8/D8</f>
        <v>25000</v>
      </c>
      <c r="M8" s="20" t="n">
        <f aca="false">ROUND(L8,2)</f>
        <v>25000</v>
      </c>
      <c r="N8" s="19" t="n">
        <f aca="false">M8*D8</f>
        <v>50000</v>
      </c>
      <c r="O8" s="21"/>
      <c r="P8" s="21"/>
    </row>
    <row r="9" s="25" customFormat="true" ht="29.25" hidden="false" customHeight="true" outlineLevel="0" collapsed="false">
      <c r="A9" s="23" t="s">
        <v>24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 t="n">
        <v>109766.67</v>
      </c>
    </row>
    <row r="10" s="25" customFormat="true" ht="39" hidden="false" customHeight="true" outlineLevel="0" collapsed="false">
      <c r="A10" s="26" t="s">
        <v>25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="25" customFormat="true" ht="21.75" hidden="false" customHeight="true" outlineLevel="0" collapsed="false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="29" customFormat="true" ht="19.5" hidden="false" customHeight="true" outlineLevel="0" collapsed="false">
      <c r="A12" s="28" t="s">
        <v>26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="36" customFormat="true" ht="17.25" hidden="false" customHeight="false" outlineLevel="0" collapsed="false">
      <c r="A13" s="30"/>
      <c r="B13" s="31"/>
      <c r="C13" s="31"/>
      <c r="D13" s="30"/>
      <c r="E13" s="32"/>
      <c r="F13" s="33"/>
      <c r="G13" s="34"/>
      <c r="H13" s="35"/>
      <c r="I13" s="35"/>
      <c r="J13" s="35"/>
      <c r="K13" s="35"/>
      <c r="L13" s="35"/>
      <c r="M13" s="35"/>
      <c r="N13" s="35"/>
    </row>
    <row r="14" s="36" customFormat="true" ht="11.25" hidden="false" customHeight="true" outlineLevel="0" collapsed="false">
      <c r="A14" s="37"/>
      <c r="B14" s="37"/>
      <c r="C14" s="37"/>
      <c r="D14" s="38"/>
      <c r="E14" s="39"/>
      <c r="F14" s="40"/>
      <c r="G14" s="41"/>
    </row>
    <row r="15" customFormat="false" ht="19.5" hidden="false" customHeight="true" outlineLevel="0" collapsed="false">
      <c r="A15" s="42"/>
      <c r="B15" s="42"/>
      <c r="C15" s="38"/>
      <c r="D15" s="38"/>
      <c r="E15" s="38"/>
      <c r="F15" s="38"/>
      <c r="G15" s="38"/>
    </row>
    <row r="16" s="36" customFormat="true" ht="15.75" hidden="false" customHeight="false" outlineLevel="0" collapsed="false">
      <c r="A16" s="43"/>
      <c r="B16" s="43"/>
      <c r="C16" s="43"/>
      <c r="D16" s="38"/>
      <c r="E16" s="39"/>
      <c r="F16" s="40"/>
      <c r="G16" s="41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5">
    <mergeCell ref="A2:N2"/>
    <mergeCell ref="A3:N3"/>
    <mergeCell ref="A4:A5"/>
    <mergeCell ref="B4:B5"/>
    <mergeCell ref="C4:C5"/>
    <mergeCell ref="D4:D5"/>
    <mergeCell ref="E4:G4"/>
    <mergeCell ref="H4:J4"/>
    <mergeCell ref="K4:N4"/>
    <mergeCell ref="A9:M9"/>
    <mergeCell ref="A10:N10"/>
    <mergeCell ref="A11:N11"/>
    <mergeCell ref="A12:N12"/>
    <mergeCell ref="A15:B15"/>
    <mergeCell ref="A16:C16"/>
  </mergeCells>
  <printOptions headings="false" gridLines="false" gridLinesSet="true" horizontalCentered="true" verticalCentered="false"/>
  <pageMargins left="0.0395833333333333" right="0.0395833333333333" top="0.354166666666667" bottom="0.15763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F2:I13"/>
  <sheetViews>
    <sheetView showFormulas="false" showGridLines="true" showRowColHeaders="true" showZeros="true" rightToLeft="false" tabSelected="false" showOutlineSymbols="true" defaultGridColor="true" view="pageBreakPreview" topLeftCell="D1" colorId="64" zoomScale="100" zoomScaleNormal="100" zoomScalePageLayoutView="100" workbookViewId="0">
      <selection pane="topLeft" activeCell="I13" activeCellId="0" sqref="I13"/>
    </sheetView>
  </sheetViews>
  <sheetFormatPr defaultColWidth="8.6796875" defaultRowHeight="15" customHeight="true" zeroHeight="false" outlineLevelRow="0" outlineLevelCol="0"/>
  <cols>
    <col collapsed="false" customWidth="true" hidden="false" outlineLevel="0" max="6" min="6" style="44" width="28.29"/>
    <col collapsed="false" customWidth="true" hidden="false" outlineLevel="0" max="7" min="7" style="44" width="19.86"/>
    <col collapsed="false" customWidth="true" hidden="false" outlineLevel="0" max="8" min="8" style="44" width="28.57"/>
    <col collapsed="false" customWidth="true" hidden="false" outlineLevel="0" max="9" min="9" style="44" width="22.42"/>
  </cols>
  <sheetData>
    <row r="2" customFormat="false" ht="15" hidden="false" customHeight="false" outlineLevel="0" collapsed="false">
      <c r="F2" s="45"/>
      <c r="G2" s="45"/>
      <c r="H2" s="45"/>
    </row>
    <row r="3" customFormat="false" ht="15" hidden="false" customHeight="false" outlineLevel="0" collapsed="false">
      <c r="F3" s="46"/>
      <c r="G3" s="46"/>
      <c r="H3" s="46"/>
    </row>
    <row r="4" customFormat="false" ht="15" hidden="false" customHeight="false" outlineLevel="0" collapsed="false">
      <c r="F4" s="46"/>
      <c r="G4" s="46"/>
      <c r="H4" s="46"/>
    </row>
    <row r="5" customFormat="false" ht="15" hidden="false" customHeight="false" outlineLevel="0" collapsed="false">
      <c r="F5" s="46"/>
      <c r="G5" s="46"/>
      <c r="H5" s="46"/>
    </row>
    <row r="11" customFormat="false" ht="15" hidden="false" customHeight="false" outlineLevel="0" collapsed="false">
      <c r="G11" s="45" t="n">
        <v>16200</v>
      </c>
      <c r="H11" s="45" t="n">
        <v>18000</v>
      </c>
      <c r="I11" s="45" t="n">
        <v>19800</v>
      </c>
    </row>
    <row r="12" customFormat="false" ht="15" hidden="false" customHeight="false" outlineLevel="0" collapsed="false">
      <c r="G12" s="46" t="n">
        <v>8784221.19</v>
      </c>
      <c r="H12" s="46" t="n">
        <v>9574800.67</v>
      </c>
      <c r="I12" s="46" t="n">
        <v>8133538.18</v>
      </c>
    </row>
    <row r="13" customFormat="false" ht="15" hidden="false" customHeight="false" outlineLevel="0" collapsed="false">
      <c r="G13" s="44" t="n">
        <f aca="false">SUM(G11:G12)</f>
        <v>8800421.19</v>
      </c>
      <c r="H13" s="44" t="n">
        <f aca="false">SUM(H11:H12)</f>
        <v>9592800.67</v>
      </c>
      <c r="I13" s="44" t="n">
        <f aca="false">SUM(I11:I12)</f>
        <v>8153338.18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cp:lastPrinted>2026-07-29T13:14:18Z</cp:lastPrinted>
  <dcterms:modified xsi:type="dcterms:W3CDTF">2026-07-29T13:14:21Z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