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BobkovaAS\AppData\Local\LANIT\LanDocs\EditedFiles\"/>
    </mc:Choice>
  </mc:AlternateContent>
  <bookViews>
    <workbookView xWindow="0" yWindow="0" windowWidth="15360" windowHeight="8040"/>
  </bookViews>
  <sheets>
    <sheet name="Расчет Н(М)ЦК" sheetId="1" r:id="rId1"/>
  </sheets>
  <definedNames>
    <definedName name="_xlnm._FilterDatabase" localSheetId="0" hidden="1">'Расчет Н(М)ЦК'!$A$13:$O$33</definedName>
    <definedName name="Z_1F4013FB_034F_4E77_8BA4_990079245C04_.wvu.PrintArea" localSheetId="0" hidden="1">'Расчет Н(М)ЦК'!$A$1:$M$33</definedName>
    <definedName name="Z_DCFEB137_D3C3_458C_B3FD_A6104F56F5DF_.wvu.PrintArea" localSheetId="0" hidden="1">'Расчет Н(М)ЦК'!$A$1:$M$33</definedName>
    <definedName name="Z_F263C406_08CA_4FB1_9F65_5C2FB05B447E_.wvu.PrintArea" localSheetId="0" hidden="1">'Расчет Н(М)ЦК'!$A$1:$M$33</definedName>
    <definedName name="_xlnm.Print_Area" localSheetId="0">'Расчет Н(М)ЦК'!$A$1:$O$33</definedName>
  </definedNames>
  <calcPr calcId="152511" refMode="R1C1"/>
  <customWorkbookViews>
    <customWorkbookView name="COKR - Личное представление" guid="{F263C406-08CA-4FB1-9F65-5C2FB05B447E}" mergeInterval="0" personalView="1" maximized="1" windowWidth="1916" windowHeight="855" activeSheetId="1"/>
    <customWorkbookView name="kazna - Личное представление" guid="{DCFEB137-D3C3-458C-B3FD-A6104F56F5DF}" mergeInterval="0" personalView="1" maximized="1" windowWidth="1676" windowHeight="777" activeSheetId="1"/>
    <customWorkbookView name="specialist1 - Личное представление" guid="{1F4013FB-034F-4E77-8BA4-990079245C04}" mergeInterval="0" personalView="1" maximized="1" xWindow="1" yWindow="1" windowWidth="1920" windowHeight="850" activeSheetId="1"/>
  </customWorkbookViews>
</workbook>
</file>

<file path=xl/calcChain.xml><?xml version="1.0" encoding="utf-8"?>
<calcChain xmlns="http://schemas.openxmlformats.org/spreadsheetml/2006/main">
  <c r="N30" i="1" l="1"/>
  <c r="M29" i="1"/>
  <c r="M27" i="1"/>
  <c r="M25" i="1"/>
  <c r="M23" i="1"/>
  <c r="M21" i="1"/>
  <c r="M19" i="1"/>
  <c r="M17" i="1"/>
  <c r="M15" i="1"/>
  <c r="K15" i="1" l="1"/>
  <c r="J15" i="1"/>
  <c r="K17" i="1"/>
  <c r="J17" i="1"/>
  <c r="K19" i="1"/>
  <c r="J19" i="1"/>
  <c r="K21" i="1"/>
  <c r="J21" i="1"/>
  <c r="K23" i="1"/>
  <c r="J23" i="1"/>
  <c r="K25" i="1"/>
  <c r="J25" i="1"/>
  <c r="K27" i="1"/>
  <c r="J27" i="1"/>
  <c r="K29" i="1" l="1"/>
  <c r="J29" i="1"/>
</calcChain>
</file>

<file path=xl/sharedStrings.xml><?xml version="1.0" encoding="utf-8"?>
<sst xmlns="http://schemas.openxmlformats.org/spreadsheetml/2006/main" count="94" uniqueCount="47">
  <si>
    <t>№ п/п</t>
  </si>
  <si>
    <t>Единица измерений</t>
  </si>
  <si>
    <t>Количество</t>
  </si>
  <si>
    <t>Наименование товара, работы, услуги согласно описанию объекта закупки</t>
  </si>
  <si>
    <t>Наименование товара, работы, услуги по КТРУ</t>
  </si>
  <si>
    <t>Ценовые значения анализа рынка</t>
  </si>
  <si>
    <t>Цена за ед. (руб.)</t>
  </si>
  <si>
    <t>Ср. рыночная цена за единицу
(руб.)</t>
  </si>
  <si>
    <t>Итоговое значение НМЦК (ЦК) (руб.)</t>
  </si>
  <si>
    <t xml:space="preserve">Всего
НМЦК (ЦК) с учетом ЛБО (руб.)
</t>
  </si>
  <si>
    <t xml:space="preserve"> Коэфф. вариации (v), (%)</t>
  </si>
  <si>
    <t>Типовая принадлежность</t>
  </si>
  <si>
    <t>Цена за единицу с учетом нормативных затрат</t>
  </si>
  <si>
    <t>Итого цена единицы товара (работы, услуги) в том числе с учетом ЛБО (руб.)</t>
  </si>
  <si>
    <t>штука</t>
  </si>
  <si>
    <t xml:space="preserve">Максимальное значение цены контракта в соответствии с лимитами бюджетных обязательств : </t>
  </si>
  <si>
    <t>х</t>
  </si>
  <si>
    <t>В соответствии со статьей 22 Закона о контрактной системе № 44-ФЗ для определения НМЦК применяется метод сопоставимых рыночных цен (анализ рынка) с использованием ценовой информации, полученной от поставщиков (подрядчиков, исполнителей), обладающих опытом поставок соответствующего товара, выполнения работ, оказания услуг.</t>
  </si>
  <si>
    <t>Управление Федерального казначейства по Владимирской области</t>
  </si>
  <si>
    <t>Управление Федерального казначейства поВоронежской области</t>
  </si>
  <si>
    <r>
      <rPr>
        <b/>
        <sz val="12"/>
        <rFont val="Times New Roman"/>
        <family val="1"/>
        <charset val="204"/>
      </rPr>
      <t xml:space="preserve">Предмет контракта: </t>
    </r>
    <r>
      <rPr>
        <sz val="12"/>
        <rFont val="Times New Roman"/>
        <family val="1"/>
        <charset val="204"/>
      </rPr>
      <t xml:space="preserve"> Оказание услуг по приобретению простых (неисключительных) лицензий на использование программного обеспечения по защите информации для обеспечения нужд Управлений Федерального казначейства по Владимирской, Воронежской, Липецкой, Орловской, Рязанской, Тамбовской, Тверской областям, Межрегионального филиала Федерального казенного учреждения «Центр по обеспечению деятельности Казначейства России» в г. Владимире.</t>
    </r>
  </si>
  <si>
    <t>Управление Федерального казначейства по Липецкой области</t>
  </si>
  <si>
    <t xml:space="preserve">Управление Федерального казначейства по Орловской области </t>
  </si>
  <si>
    <t xml:space="preserve">Управление Федерального казначейства по Рязанской области </t>
  </si>
  <si>
    <t xml:space="preserve">Управление Федерального казначейства по Тамбовской области </t>
  </si>
  <si>
    <t xml:space="preserve">Управление Федерального казначейства по Тверской области </t>
  </si>
  <si>
    <t>Межрегиональный филиал Федерального казенного учреждения «Центр по обеспечению деятельности Казначейства России» в г. Владимире</t>
  </si>
  <si>
    <t>Программное обеспечение</t>
  </si>
  <si>
    <t>Средство анализа защищенности «Сканер-ВС» на 32 IP-адреса, версия 7</t>
  </si>
  <si>
    <t>Средство анализа защищенности «Сканер-ВС»
на 64 IP-адреса (с компонентом «Инспектор»)</t>
  </si>
  <si>
    <t xml:space="preserve">Система анализа программного и аппаратного обеспечения TCIP/IP сетей (сетевой сканер Ревизор Сети версия 3.0) на 256 IP-адресов  </t>
  </si>
  <si>
    <t>Средство анализа защищенности «Сканер-ВС»
на 16 IP-адресов (с компонентом «Инспектор»)</t>
  </si>
  <si>
    <t>Средство анализа защищенности «Сканер-ВС» на 8 IP-адресов, версия 7</t>
  </si>
  <si>
    <t>Средство анализа защищенности «Сканер-ВС» на 128 IP-адресов (с компонентом «Инспектор»)</t>
  </si>
  <si>
    <t>Начальная сумма цен единиц товара:</t>
  </si>
  <si>
    <t>Начальная сумма цен единиц работы (услуги):</t>
  </si>
  <si>
    <t>Средство анализа защищенности «Сканер-ВС» 
на 4 IP-адреса, версия 7</t>
  </si>
  <si>
    <t xml:space="preserve">Обоснование цены контракта, заключаемого с единственным поставщиком (подрядчиком, исполнителем) (ЦК)
</t>
  </si>
  <si>
    <r>
      <rPr>
        <b/>
        <sz val="12"/>
        <color theme="1"/>
        <rFont val="Times New Roman"/>
        <family val="1"/>
        <charset val="204"/>
      </rPr>
      <t xml:space="preserve">Дата подготовки обоснования ЦК: </t>
    </r>
    <r>
      <rPr>
        <sz val="12"/>
        <color theme="1"/>
        <rFont val="Times New Roman"/>
        <family val="1"/>
        <charset val="204"/>
      </rPr>
      <t>19.06.2026</t>
    </r>
  </si>
  <si>
    <t>Используемый метод определения ЦК:</t>
  </si>
  <si>
    <t>Расчет ЦК</t>
  </si>
  <si>
    <t>Код позиции КТРУ ЕАТ: 58.29.11.000-00000003.</t>
  </si>
  <si>
    <t>Источник №1 
вх. № 6893 от 19.06.2026</t>
  </si>
  <si>
    <t>Источник №2 
вх. № 6894 от 19.06.2026</t>
  </si>
  <si>
    <t>Источник №3 
вх. № 6895 от 19.06.2026</t>
  </si>
  <si>
    <r>
      <t xml:space="preserve">Реквизиты запросов ценовой информации (в т.ч. в ЕИС): </t>
    </r>
    <r>
      <rPr>
        <sz val="12"/>
        <color theme="1"/>
        <rFont val="Times New Roman"/>
        <family val="1"/>
        <charset val="204"/>
      </rPr>
      <t>Запрос направлен в 5 организаций: исх. от 16.06.2026 № 50-09-19/3953, в ЕИС от 15.06.2026 № 0828100000726000597. Ответ получен от 3 (трех) организаций на основании данной информации произведен расчет НМЦК: Источник № 1 - вх. от 19.06.2026 № 6893, Источник № 2 - вх. от 19.06.2026 № 6894, Источник № 3 - вх. от 19.06.2026 № 6895.</t>
    </r>
  </si>
  <si>
    <t>ИТОГО НМЦК (ЦК):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</si>
</sst>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3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2"/>
      <name val="Times New Roman"/>
      <family val="1"/>
      <charset val="204"/>
    </font>
    <font>
      <b/>
      <sz val="12"/>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1"/>
      <name val="Times New Roman"/>
      <family val="1"/>
      <charset val="204"/>
    </font>
    <font>
      <sz val="11"/>
      <color theme="1"/>
      <name val="Calibri"/>
      <family val="2"/>
      <scheme val="minor"/>
    </font>
    <font>
      <b/>
      <sz val="12"/>
      <color theme="1"/>
      <name val="Times New Roman"/>
      <family val="1"/>
      <charset val="204"/>
    </font>
    <font>
      <b/>
      <sz val="14"/>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
      <b/>
      <sz val="10"/>
      <name val="Times New Roman"/>
      <family val="1"/>
      <charset val="204"/>
    </font>
    <font>
      <b/>
      <sz val="11"/>
      <color theme="1"/>
      <name val="Times New Roman"/>
      <family val="1"/>
      <charset val="204"/>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8">
    <xf numFmtId="0" fontId="0"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0" borderId="0"/>
    <xf numFmtId="0" fontId="2" fillId="8" borderId="9" applyNumberFormat="0" applyFont="0" applyAlignment="0" applyProtection="0"/>
    <xf numFmtId="0" fontId="1" fillId="0" borderId="0"/>
    <xf numFmtId="0" fontId="1" fillId="8" borderId="9" applyNumberFormat="0" applyFont="0" applyAlignment="0" applyProtection="0"/>
    <xf numFmtId="0" fontId="22" fillId="0" borderId="0"/>
  </cellStyleXfs>
  <cellXfs count="58">
    <xf numFmtId="0" fontId="0" fillId="0" borderId="0" xfId="0"/>
    <xf numFmtId="0" fontId="3" fillId="0" borderId="0" xfId="0" applyFont="1" applyFill="1"/>
    <xf numFmtId="0" fontId="3" fillId="0" borderId="0" xfId="0" applyFont="1" applyFill="1" applyAlignment="1">
      <alignment horizontal="center"/>
    </xf>
    <xf numFmtId="0" fontId="24" fillId="0" borderId="0" xfId="27" applyFont="1" applyFill="1" applyAlignment="1">
      <alignment horizontal="center" vertical="top" wrapText="1"/>
    </xf>
    <xf numFmtId="0" fontId="26" fillId="0" borderId="1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1" xfId="0" applyFont="1" applyFill="1" applyBorder="1" applyAlignment="1">
      <alignment horizontal="center" vertical="center"/>
    </xf>
    <xf numFmtId="0" fontId="25"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0" fontId="21" fillId="15" borderId="0" xfId="0" applyFont="1" applyFill="1" applyBorder="1" applyAlignment="1">
      <alignment horizontal="left" vertical="center" wrapText="1"/>
    </xf>
    <xf numFmtId="4" fontId="26" fillId="0" borderId="1" xfId="0" applyNumberFormat="1" applyFont="1" applyFill="1" applyBorder="1" applyAlignment="1">
      <alignment horizontal="center" vertical="center" wrapText="1"/>
    </xf>
    <xf numFmtId="2" fontId="26" fillId="0" borderId="14" xfId="0" applyNumberFormat="1" applyFont="1" applyFill="1" applyBorder="1" applyAlignment="1">
      <alignment horizontal="center" vertical="center"/>
    </xf>
    <xf numFmtId="0" fontId="27" fillId="0" borderId="1" xfId="0" applyFont="1" applyFill="1" applyBorder="1" applyAlignment="1">
      <alignment horizontal="center"/>
    </xf>
    <xf numFmtId="0" fontId="25" fillId="0" borderId="11" xfId="0" applyFont="1" applyFill="1" applyBorder="1" applyAlignment="1">
      <alignment horizontal="center" vertical="center"/>
    </xf>
    <xf numFmtId="0" fontId="25" fillId="0" borderId="11" xfId="0" applyFont="1" applyFill="1" applyBorder="1" applyAlignment="1">
      <alignment horizontal="center" vertical="center" wrapText="1"/>
    </xf>
    <xf numFmtId="0" fontId="25" fillId="0" borderId="1" xfId="0" applyFont="1" applyFill="1" applyBorder="1" applyAlignment="1">
      <alignment horizontal="center" vertical="center" wrapText="1"/>
    </xf>
    <xf numFmtId="164" fontId="25" fillId="0" borderId="14" xfId="0" applyNumberFormat="1" applyFont="1" applyFill="1" applyBorder="1" applyAlignment="1">
      <alignment horizontal="center" vertical="center"/>
    </xf>
    <xf numFmtId="1" fontId="25" fillId="0" borderId="1" xfId="0" applyNumberFormat="1"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2" fontId="27" fillId="0" borderId="1" xfId="0" applyNumberFormat="1" applyFont="1" applyFill="1" applyBorder="1" applyAlignment="1">
      <alignment horizontal="center"/>
    </xf>
    <xf numFmtId="2" fontId="25" fillId="15" borderId="1" xfId="0" applyNumberFormat="1" applyFont="1" applyFill="1" applyBorder="1" applyAlignment="1">
      <alignment horizontal="center" vertical="center" wrapText="1"/>
    </xf>
    <xf numFmtId="0" fontId="24" fillId="0" borderId="0" xfId="27" applyFont="1" applyFill="1" applyAlignment="1">
      <alignment horizontal="center" vertical="top" wrapText="1"/>
    </xf>
    <xf numFmtId="0" fontId="3" fillId="15" borderId="0" xfId="27" applyFont="1" applyFill="1" applyAlignment="1">
      <alignment horizontal="left" vertical="center" wrapText="1"/>
    </xf>
    <xf numFmtId="0" fontId="21" fillId="15" borderId="0" xfId="0" applyFont="1" applyFill="1" applyBorder="1" applyAlignment="1">
      <alignment horizontal="left" vertical="center" wrapText="1"/>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3" fillId="15" borderId="0" xfId="0" applyFont="1" applyFill="1" applyAlignment="1">
      <alignment horizontal="left" vertical="center" wrapText="1"/>
    </xf>
    <xf numFmtId="0" fontId="21" fillId="15" borderId="0" xfId="0" applyFont="1" applyFill="1" applyAlignment="1">
      <alignment horizontal="left" vertical="center"/>
    </xf>
    <xf numFmtId="0" fontId="23" fillId="0" borderId="19"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7" fillId="0" borderId="13"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4" xfId="0" applyFont="1" applyFill="1" applyBorder="1" applyAlignment="1">
      <alignment horizontal="center" vertical="center"/>
    </xf>
    <xf numFmtId="0" fontId="29" fillId="0" borderId="13" xfId="0" applyFont="1" applyFill="1" applyBorder="1" applyAlignment="1">
      <alignment horizontal="right"/>
    </xf>
    <xf numFmtId="0" fontId="29" fillId="0" borderId="15" xfId="0" applyFont="1" applyFill="1" applyBorder="1" applyAlignment="1">
      <alignment horizontal="right"/>
    </xf>
    <xf numFmtId="0" fontId="29" fillId="0" borderId="14" xfId="0" applyFont="1" applyFill="1" applyBorder="1" applyAlignment="1">
      <alignment horizontal="right"/>
    </xf>
    <xf numFmtId="2" fontId="28" fillId="15" borderId="13" xfId="0" applyNumberFormat="1" applyFont="1" applyFill="1" applyBorder="1" applyAlignment="1">
      <alignment horizontal="right" vertical="center"/>
    </xf>
    <xf numFmtId="2" fontId="28" fillId="15" borderId="15" xfId="0" applyNumberFormat="1" applyFont="1" applyFill="1" applyBorder="1" applyAlignment="1">
      <alignment horizontal="right" vertical="center"/>
    </xf>
    <xf numFmtId="2" fontId="28" fillId="15" borderId="14" xfId="0" applyNumberFormat="1"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15" xfId="0" applyFont="1" applyFill="1" applyBorder="1" applyAlignment="1">
      <alignment horizontal="right" vertical="center" wrapText="1"/>
    </xf>
    <xf numFmtId="0" fontId="27" fillId="0" borderId="14" xfId="0" applyFont="1" applyFill="1" applyBorder="1" applyAlignment="1">
      <alignment horizontal="right" vertical="center" wrapText="1"/>
    </xf>
  </cellXfs>
  <cellStyles count="28">
    <cellStyle name="Акцент1" xfId="17" builtinId="29" customBuiltin="1"/>
    <cellStyle name="Акцент2" xfId="18" builtinId="33" customBuiltin="1"/>
    <cellStyle name="Акцент3" xfId="19" builtinId="37" customBuiltin="1"/>
    <cellStyle name="Акцент4" xfId="20" builtinId="41" customBuiltin="1"/>
    <cellStyle name="Акцент5" xfId="21" builtinId="45" customBuiltin="1"/>
    <cellStyle name="Акцент6" xfId="22"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6"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23"/>
    <cellStyle name="Обычный 3" xfId="25"/>
    <cellStyle name="Обычный 4" xfId="27"/>
    <cellStyle name="Плохой" xfId="7" builtinId="27" customBuiltin="1"/>
    <cellStyle name="Пояснение" xfId="15" builtinId="53" customBuiltin="1"/>
    <cellStyle name="Примечание 2" xfId="24"/>
    <cellStyle name="Примечание 3" xfId="26"/>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view="pageBreakPreview" zoomScale="80" zoomScaleNormal="70" zoomScaleSheetLayoutView="80" workbookViewId="0">
      <selection activeCell="N32" sqref="N32"/>
    </sheetView>
  </sheetViews>
  <sheetFormatPr defaultColWidth="9.140625" defaultRowHeight="15.75" x14ac:dyDescent="0.25"/>
  <cols>
    <col min="1" max="1" width="9.7109375" style="1" customWidth="1"/>
    <col min="2" max="2" width="15.7109375" style="1" customWidth="1"/>
    <col min="3" max="3" width="79.140625" style="1" customWidth="1"/>
    <col min="4" max="6" width="15.7109375" style="1" customWidth="1"/>
    <col min="7" max="9" width="20.7109375" style="1" customWidth="1"/>
    <col min="10" max="10" width="15.7109375" style="1" customWidth="1"/>
    <col min="11" max="12" width="20.7109375" style="2" customWidth="1"/>
    <col min="13" max="15" width="15.7109375" style="1" customWidth="1"/>
    <col min="16" max="16" width="10.5703125" style="1" bestFit="1" customWidth="1"/>
    <col min="17" max="16384" width="9.140625" style="1"/>
  </cols>
  <sheetData>
    <row r="1" spans="1:15" ht="18.75" customHeight="1" x14ac:dyDescent="0.25">
      <c r="A1" s="28" t="s">
        <v>37</v>
      </c>
      <c r="B1" s="28"/>
      <c r="C1" s="28"/>
      <c r="D1" s="28"/>
      <c r="E1" s="28"/>
      <c r="F1" s="28"/>
      <c r="G1" s="28"/>
      <c r="H1" s="28"/>
      <c r="I1" s="28"/>
      <c r="J1" s="28"/>
      <c r="K1" s="28"/>
      <c r="L1" s="28"/>
      <c r="M1" s="28"/>
      <c r="N1" s="28"/>
      <c r="O1" s="28"/>
    </row>
    <row r="2" spans="1:15" ht="3" customHeight="1" x14ac:dyDescent="0.25">
      <c r="A2" s="3"/>
      <c r="B2" s="3"/>
      <c r="C2" s="3"/>
      <c r="D2" s="3"/>
      <c r="E2" s="3"/>
      <c r="F2" s="3"/>
      <c r="G2" s="3"/>
      <c r="H2" s="3"/>
      <c r="I2" s="3"/>
      <c r="J2" s="3"/>
      <c r="K2" s="3"/>
      <c r="L2" s="3"/>
    </row>
    <row r="3" spans="1:15" x14ac:dyDescent="0.25">
      <c r="A3" s="38" t="s">
        <v>38</v>
      </c>
      <c r="B3" s="38"/>
      <c r="C3" s="38"/>
      <c r="D3" s="38"/>
      <c r="E3" s="38"/>
      <c r="F3" s="38"/>
      <c r="G3" s="38"/>
      <c r="H3" s="38"/>
      <c r="I3" s="38"/>
      <c r="J3" s="38"/>
      <c r="K3" s="38"/>
      <c r="L3" s="38"/>
      <c r="M3" s="38"/>
      <c r="N3" s="38"/>
      <c r="O3" s="38"/>
    </row>
    <row r="4" spans="1:15" ht="37.5" customHeight="1" x14ac:dyDescent="0.25">
      <c r="A4" s="29" t="s">
        <v>20</v>
      </c>
      <c r="B4" s="29"/>
      <c r="C4" s="29"/>
      <c r="D4" s="29"/>
      <c r="E4" s="29"/>
      <c r="F4" s="29"/>
      <c r="G4" s="29"/>
      <c r="H4" s="29"/>
      <c r="I4" s="29"/>
      <c r="J4" s="29"/>
      <c r="K4" s="29"/>
      <c r="L4" s="29"/>
      <c r="M4" s="29"/>
      <c r="N4" s="29"/>
      <c r="O4" s="29"/>
    </row>
    <row r="5" spans="1:15" ht="15.75" customHeight="1" x14ac:dyDescent="0.25">
      <c r="A5" s="37" t="s">
        <v>39</v>
      </c>
      <c r="B5" s="37"/>
      <c r="C5" s="37"/>
      <c r="D5" s="37"/>
      <c r="E5" s="37"/>
      <c r="F5" s="37"/>
      <c r="G5" s="37"/>
      <c r="H5" s="37"/>
      <c r="I5" s="37"/>
      <c r="J5" s="37"/>
      <c r="K5" s="37"/>
      <c r="L5" s="37"/>
      <c r="M5" s="37"/>
      <c r="N5" s="37"/>
      <c r="O5" s="37"/>
    </row>
    <row r="6" spans="1:15" ht="34.5" customHeight="1" x14ac:dyDescent="0.25">
      <c r="A6" s="30" t="s">
        <v>17</v>
      </c>
      <c r="B6" s="30"/>
      <c r="C6" s="30"/>
      <c r="D6" s="30"/>
      <c r="E6" s="30"/>
      <c r="F6" s="30"/>
      <c r="G6" s="30"/>
      <c r="H6" s="30"/>
      <c r="I6" s="30"/>
      <c r="J6" s="30"/>
      <c r="K6" s="30"/>
      <c r="L6" s="30"/>
      <c r="M6" s="30"/>
      <c r="N6" s="30"/>
      <c r="O6" s="30"/>
    </row>
    <row r="7" spans="1:15" ht="18" customHeight="1" x14ac:dyDescent="0.25">
      <c r="A7" s="30" t="s">
        <v>41</v>
      </c>
      <c r="B7" s="30"/>
      <c r="C7" s="30"/>
      <c r="D7" s="16"/>
      <c r="E7" s="16"/>
      <c r="F7" s="16"/>
      <c r="G7" s="16"/>
      <c r="H7" s="16"/>
      <c r="I7" s="16"/>
      <c r="J7" s="16"/>
      <c r="K7" s="16"/>
      <c r="L7" s="16"/>
      <c r="M7" s="16"/>
      <c r="N7" s="16"/>
      <c r="O7" s="16"/>
    </row>
    <row r="8" spans="1:15" ht="33.75" customHeight="1" x14ac:dyDescent="0.25">
      <c r="A8" s="39" t="s">
        <v>45</v>
      </c>
      <c r="B8" s="39"/>
      <c r="C8" s="39"/>
      <c r="D8" s="39"/>
      <c r="E8" s="39"/>
      <c r="F8" s="39"/>
      <c r="G8" s="39"/>
      <c r="H8" s="39"/>
      <c r="I8" s="39"/>
      <c r="J8" s="39"/>
      <c r="K8" s="39"/>
      <c r="L8" s="39"/>
      <c r="M8" s="39"/>
      <c r="N8" s="39"/>
      <c r="O8" s="39"/>
    </row>
    <row r="9" spans="1:15" x14ac:dyDescent="0.25">
      <c r="A9" s="31" t="s">
        <v>0</v>
      </c>
      <c r="B9" s="34" t="s">
        <v>4</v>
      </c>
      <c r="C9" s="34" t="s">
        <v>3</v>
      </c>
      <c r="D9" s="34" t="s">
        <v>11</v>
      </c>
      <c r="E9" s="34" t="s">
        <v>1</v>
      </c>
      <c r="F9" s="34" t="s">
        <v>2</v>
      </c>
      <c r="G9" s="43" t="s">
        <v>40</v>
      </c>
      <c r="H9" s="44"/>
      <c r="I9" s="44"/>
      <c r="J9" s="44"/>
      <c r="K9" s="44"/>
      <c r="L9" s="44"/>
      <c r="M9" s="45"/>
      <c r="N9" s="40" t="s">
        <v>13</v>
      </c>
      <c r="O9" s="40" t="s">
        <v>9</v>
      </c>
    </row>
    <row r="10" spans="1:15" x14ac:dyDescent="0.25">
      <c r="A10" s="32"/>
      <c r="B10" s="35"/>
      <c r="C10" s="35"/>
      <c r="D10" s="35"/>
      <c r="E10" s="35"/>
      <c r="F10" s="35"/>
      <c r="G10" s="43" t="s">
        <v>5</v>
      </c>
      <c r="H10" s="44"/>
      <c r="I10" s="45"/>
      <c r="J10" s="40" t="s">
        <v>10</v>
      </c>
      <c r="K10" s="40" t="s">
        <v>7</v>
      </c>
      <c r="L10" s="40" t="s">
        <v>12</v>
      </c>
      <c r="M10" s="40" t="s">
        <v>8</v>
      </c>
      <c r="N10" s="41"/>
      <c r="O10" s="41"/>
    </row>
    <row r="11" spans="1:15" ht="39.950000000000003" customHeight="1" x14ac:dyDescent="0.25">
      <c r="A11" s="32"/>
      <c r="B11" s="35"/>
      <c r="C11" s="35"/>
      <c r="D11" s="35"/>
      <c r="E11" s="35"/>
      <c r="F11" s="35"/>
      <c r="G11" s="27" t="s">
        <v>42</v>
      </c>
      <c r="H11" s="27" t="s">
        <v>43</v>
      </c>
      <c r="I11" s="27" t="s">
        <v>44</v>
      </c>
      <c r="J11" s="41"/>
      <c r="K11" s="41"/>
      <c r="L11" s="41"/>
      <c r="M11" s="41"/>
      <c r="N11" s="41"/>
      <c r="O11" s="41"/>
    </row>
    <row r="12" spans="1:15" x14ac:dyDescent="0.25">
      <c r="A12" s="33"/>
      <c r="B12" s="36"/>
      <c r="C12" s="36"/>
      <c r="D12" s="36"/>
      <c r="E12" s="36"/>
      <c r="F12" s="36"/>
      <c r="G12" s="4" t="s">
        <v>6</v>
      </c>
      <c r="H12" s="5" t="s">
        <v>6</v>
      </c>
      <c r="I12" s="5" t="s">
        <v>6</v>
      </c>
      <c r="J12" s="42"/>
      <c r="K12" s="42"/>
      <c r="L12" s="42"/>
      <c r="M12" s="42"/>
      <c r="N12" s="42"/>
      <c r="O12" s="42"/>
    </row>
    <row r="13" spans="1:15" x14ac:dyDescent="0.25">
      <c r="A13" s="6">
        <v>1</v>
      </c>
      <c r="B13" s="7">
        <v>2</v>
      </c>
      <c r="C13" s="12">
        <v>3</v>
      </c>
      <c r="D13" s="12">
        <v>4</v>
      </c>
      <c r="E13" s="12">
        <v>5</v>
      </c>
      <c r="F13" s="12">
        <v>6</v>
      </c>
      <c r="G13" s="13">
        <v>7</v>
      </c>
      <c r="H13" s="10">
        <v>8</v>
      </c>
      <c r="I13" s="14">
        <v>9</v>
      </c>
      <c r="J13" s="11">
        <v>10</v>
      </c>
      <c r="K13" s="11">
        <v>11</v>
      </c>
      <c r="L13" s="11">
        <v>12</v>
      </c>
      <c r="M13" s="11">
        <v>13</v>
      </c>
      <c r="N13" s="11">
        <v>14</v>
      </c>
      <c r="O13" s="8">
        <v>15</v>
      </c>
    </row>
    <row r="14" spans="1:15" x14ac:dyDescent="0.25">
      <c r="A14" s="46" t="s">
        <v>18</v>
      </c>
      <c r="B14" s="47"/>
      <c r="C14" s="47"/>
      <c r="D14" s="47"/>
      <c r="E14" s="47"/>
      <c r="F14" s="47"/>
      <c r="G14" s="47"/>
      <c r="H14" s="47"/>
      <c r="I14" s="47"/>
      <c r="J14" s="47"/>
      <c r="K14" s="47"/>
      <c r="L14" s="47"/>
      <c r="M14" s="47"/>
      <c r="N14" s="47"/>
      <c r="O14" s="48"/>
    </row>
    <row r="15" spans="1:15" ht="25.5" x14ac:dyDescent="0.25">
      <c r="A15" s="20">
        <v>1</v>
      </c>
      <c r="B15" s="21" t="s">
        <v>27</v>
      </c>
      <c r="C15" s="22" t="s">
        <v>28</v>
      </c>
      <c r="D15" s="9" t="s">
        <v>16</v>
      </c>
      <c r="E15" s="15" t="s">
        <v>14</v>
      </c>
      <c r="F15" s="24">
        <v>1</v>
      </c>
      <c r="G15" s="23">
        <v>89700</v>
      </c>
      <c r="H15" s="23">
        <v>89700</v>
      </c>
      <c r="I15" s="23">
        <v>89700</v>
      </c>
      <c r="J15" s="18">
        <f t="shared" ref="J15" si="0">(STDEV(G15:I15)/AVERAGE(G15:I15))*100</f>
        <v>0</v>
      </c>
      <c r="K15" s="17">
        <f t="shared" ref="K15" si="1">ROUND(AVERAGE(G15:I15),2)</f>
        <v>89700</v>
      </c>
      <c r="L15" s="25">
        <v>100000</v>
      </c>
      <c r="M15" s="25">
        <f>MIN(G15,H15,I15)*F15</f>
        <v>89700</v>
      </c>
      <c r="N15" s="9" t="s">
        <v>16</v>
      </c>
      <c r="O15" s="9" t="s">
        <v>16</v>
      </c>
    </row>
    <row r="16" spans="1:15" x14ac:dyDescent="0.25">
      <c r="A16" s="46" t="s">
        <v>19</v>
      </c>
      <c r="B16" s="47"/>
      <c r="C16" s="47"/>
      <c r="D16" s="47"/>
      <c r="E16" s="47"/>
      <c r="F16" s="47"/>
      <c r="G16" s="47"/>
      <c r="H16" s="47"/>
      <c r="I16" s="47"/>
      <c r="J16" s="47"/>
      <c r="K16" s="47"/>
      <c r="L16" s="47"/>
      <c r="M16" s="47"/>
      <c r="N16" s="47"/>
      <c r="O16" s="48"/>
    </row>
    <row r="17" spans="1:15" ht="30" customHeight="1" x14ac:dyDescent="0.25">
      <c r="A17" s="20">
        <v>2</v>
      </c>
      <c r="B17" s="21" t="s">
        <v>27</v>
      </c>
      <c r="C17" s="22" t="s">
        <v>29</v>
      </c>
      <c r="D17" s="9" t="s">
        <v>16</v>
      </c>
      <c r="E17" s="15" t="s">
        <v>14</v>
      </c>
      <c r="F17" s="24">
        <v>1</v>
      </c>
      <c r="G17" s="23">
        <v>62376</v>
      </c>
      <c r="H17" s="23">
        <v>62376</v>
      </c>
      <c r="I17" s="23">
        <v>62376</v>
      </c>
      <c r="J17" s="18">
        <f t="shared" ref="J17" si="2">(STDEV(G17:I17)/AVERAGE(G17:I17))*100</f>
        <v>0</v>
      </c>
      <c r="K17" s="17">
        <f t="shared" ref="K17" si="3">ROUND(AVERAGE(G17:I17),2)</f>
        <v>62376</v>
      </c>
      <c r="L17" s="25">
        <v>100000</v>
      </c>
      <c r="M17" s="25">
        <f>MIN(G17,H17,I17)*F17</f>
        <v>62376</v>
      </c>
      <c r="N17" s="9" t="s">
        <v>16</v>
      </c>
      <c r="O17" s="9" t="s">
        <v>16</v>
      </c>
    </row>
    <row r="18" spans="1:15" x14ac:dyDescent="0.25">
      <c r="A18" s="46" t="s">
        <v>21</v>
      </c>
      <c r="B18" s="47"/>
      <c r="C18" s="47"/>
      <c r="D18" s="47"/>
      <c r="E18" s="47"/>
      <c r="F18" s="47"/>
      <c r="G18" s="47"/>
      <c r="H18" s="47"/>
      <c r="I18" s="47"/>
      <c r="J18" s="47"/>
      <c r="K18" s="47"/>
      <c r="L18" s="47"/>
      <c r="M18" s="47"/>
      <c r="N18" s="47"/>
      <c r="O18" s="48"/>
    </row>
    <row r="19" spans="1:15" ht="27.75" customHeight="1" x14ac:dyDescent="0.25">
      <c r="A19" s="20">
        <v>3</v>
      </c>
      <c r="B19" s="21" t="s">
        <v>27</v>
      </c>
      <c r="C19" s="22" t="s">
        <v>36</v>
      </c>
      <c r="D19" s="9" t="s">
        <v>16</v>
      </c>
      <c r="E19" s="15" t="s">
        <v>14</v>
      </c>
      <c r="F19" s="24">
        <v>1</v>
      </c>
      <c r="G19" s="23">
        <v>18975</v>
      </c>
      <c r="H19" s="23">
        <v>18975</v>
      </c>
      <c r="I19" s="23">
        <v>18975</v>
      </c>
      <c r="J19" s="18">
        <f t="shared" ref="J19" si="4">(STDEV(G19:I19)/AVERAGE(G19:I19))*100</f>
        <v>0</v>
      </c>
      <c r="K19" s="17">
        <f t="shared" ref="K19" si="5">ROUND(AVERAGE(G19:I19),2)</f>
        <v>18975</v>
      </c>
      <c r="L19" s="25">
        <v>100000</v>
      </c>
      <c r="M19" s="25">
        <f>MIN(G19,H19,I19)*F19</f>
        <v>18975</v>
      </c>
      <c r="N19" s="9" t="s">
        <v>16</v>
      </c>
      <c r="O19" s="9" t="s">
        <v>16</v>
      </c>
    </row>
    <row r="20" spans="1:15" x14ac:dyDescent="0.25">
      <c r="A20" s="46" t="s">
        <v>22</v>
      </c>
      <c r="B20" s="47"/>
      <c r="C20" s="47"/>
      <c r="D20" s="47"/>
      <c r="E20" s="47"/>
      <c r="F20" s="47"/>
      <c r="G20" s="47"/>
      <c r="H20" s="47"/>
      <c r="I20" s="47"/>
      <c r="J20" s="47"/>
      <c r="K20" s="47"/>
      <c r="L20" s="47"/>
      <c r="M20" s="47"/>
      <c r="N20" s="47"/>
      <c r="O20" s="48"/>
    </row>
    <row r="21" spans="1:15" ht="29.25" customHeight="1" x14ac:dyDescent="0.25">
      <c r="A21" s="20">
        <v>4</v>
      </c>
      <c r="B21" s="21" t="s">
        <v>27</v>
      </c>
      <c r="C21" s="22" t="s">
        <v>30</v>
      </c>
      <c r="D21" s="9" t="s">
        <v>16</v>
      </c>
      <c r="E21" s="15" t="s">
        <v>14</v>
      </c>
      <c r="F21" s="24">
        <v>1</v>
      </c>
      <c r="G21" s="23">
        <v>84835</v>
      </c>
      <c r="H21" s="23">
        <v>84835</v>
      </c>
      <c r="I21" s="23">
        <v>84835</v>
      </c>
      <c r="J21" s="18">
        <f t="shared" ref="J21" si="6">(STDEV(G21:I21)/AVERAGE(G21:I21))*100</f>
        <v>0</v>
      </c>
      <c r="K21" s="17">
        <f t="shared" ref="K21" si="7">ROUND(AVERAGE(G21:I21),2)</f>
        <v>84835</v>
      </c>
      <c r="L21" s="25">
        <v>150000</v>
      </c>
      <c r="M21" s="25">
        <f>MIN(G21,H21,I21)*F21</f>
        <v>84835</v>
      </c>
      <c r="N21" s="9" t="s">
        <v>16</v>
      </c>
      <c r="O21" s="9" t="s">
        <v>16</v>
      </c>
    </row>
    <row r="22" spans="1:15" x14ac:dyDescent="0.25">
      <c r="A22" s="46" t="s">
        <v>23</v>
      </c>
      <c r="B22" s="47"/>
      <c r="C22" s="47"/>
      <c r="D22" s="47"/>
      <c r="E22" s="47"/>
      <c r="F22" s="47"/>
      <c r="G22" s="47"/>
      <c r="H22" s="47"/>
      <c r="I22" s="47"/>
      <c r="J22" s="47"/>
      <c r="K22" s="47"/>
      <c r="L22" s="47"/>
      <c r="M22" s="47"/>
      <c r="N22" s="47"/>
      <c r="O22" s="48"/>
    </row>
    <row r="23" spans="1:15" ht="25.5" x14ac:dyDescent="0.25">
      <c r="A23" s="20">
        <v>5</v>
      </c>
      <c r="B23" s="21" t="s">
        <v>27</v>
      </c>
      <c r="C23" s="22" t="s">
        <v>32</v>
      </c>
      <c r="D23" s="9" t="s">
        <v>16</v>
      </c>
      <c r="E23" s="15" t="s">
        <v>14</v>
      </c>
      <c r="F23" s="24">
        <v>1</v>
      </c>
      <c r="G23" s="23">
        <v>31625</v>
      </c>
      <c r="H23" s="23">
        <v>31625</v>
      </c>
      <c r="I23" s="23">
        <v>31625</v>
      </c>
      <c r="J23" s="18">
        <f t="shared" ref="J23" si="8">(STDEV(G23:I23)/AVERAGE(G23:I23))*100</f>
        <v>0</v>
      </c>
      <c r="K23" s="17">
        <f t="shared" ref="K23" si="9">ROUND(AVERAGE(G23:I23),2)</f>
        <v>31625</v>
      </c>
      <c r="L23" s="25">
        <v>100000</v>
      </c>
      <c r="M23" s="25">
        <f>MIN(G23,H23,I23)*F23</f>
        <v>31625</v>
      </c>
      <c r="N23" s="9" t="s">
        <v>16</v>
      </c>
      <c r="O23" s="9" t="s">
        <v>16</v>
      </c>
    </row>
    <row r="24" spans="1:15" x14ac:dyDescent="0.25">
      <c r="A24" s="46" t="s">
        <v>24</v>
      </c>
      <c r="B24" s="47"/>
      <c r="C24" s="47"/>
      <c r="D24" s="47"/>
      <c r="E24" s="47"/>
      <c r="F24" s="47"/>
      <c r="G24" s="47"/>
      <c r="H24" s="47"/>
      <c r="I24" s="47"/>
      <c r="J24" s="47"/>
      <c r="K24" s="47"/>
      <c r="L24" s="47"/>
      <c r="M24" s="47"/>
      <c r="N24" s="47"/>
      <c r="O24" s="48"/>
    </row>
    <row r="25" spans="1:15" ht="28.5" customHeight="1" x14ac:dyDescent="0.25">
      <c r="A25" s="20">
        <v>6</v>
      </c>
      <c r="B25" s="21" t="s">
        <v>27</v>
      </c>
      <c r="C25" s="22" t="s">
        <v>31</v>
      </c>
      <c r="D25" s="9" t="s">
        <v>16</v>
      </c>
      <c r="E25" s="15" t="s">
        <v>14</v>
      </c>
      <c r="F25" s="24">
        <v>1</v>
      </c>
      <c r="G25" s="23">
        <v>34408</v>
      </c>
      <c r="H25" s="23">
        <v>34408</v>
      </c>
      <c r="I25" s="23">
        <v>34408</v>
      </c>
      <c r="J25" s="18">
        <f t="shared" ref="J25" si="10">(STDEV(G25:I25)/AVERAGE(G25:I25))*100</f>
        <v>0</v>
      </c>
      <c r="K25" s="17">
        <f t="shared" ref="K25" si="11">ROUND(AVERAGE(G25:I25),2)</f>
        <v>34408</v>
      </c>
      <c r="L25" s="25">
        <v>100000</v>
      </c>
      <c r="M25" s="25">
        <f>MIN(G25,H25,I25)*F25</f>
        <v>34408</v>
      </c>
      <c r="N25" s="9" t="s">
        <v>16</v>
      </c>
      <c r="O25" s="9" t="s">
        <v>16</v>
      </c>
    </row>
    <row r="26" spans="1:15" x14ac:dyDescent="0.25">
      <c r="A26" s="46" t="s">
        <v>25</v>
      </c>
      <c r="B26" s="47"/>
      <c r="C26" s="47"/>
      <c r="D26" s="47"/>
      <c r="E26" s="47"/>
      <c r="F26" s="47"/>
      <c r="G26" s="47"/>
      <c r="H26" s="47"/>
      <c r="I26" s="47"/>
      <c r="J26" s="47"/>
      <c r="K26" s="47"/>
      <c r="L26" s="47"/>
      <c r="M26" s="47"/>
      <c r="N26" s="47"/>
      <c r="O26" s="48"/>
    </row>
    <row r="27" spans="1:15" ht="25.5" x14ac:dyDescent="0.25">
      <c r="A27" s="20">
        <v>7</v>
      </c>
      <c r="B27" s="21" t="s">
        <v>27</v>
      </c>
      <c r="C27" s="22" t="s">
        <v>32</v>
      </c>
      <c r="D27" s="9" t="s">
        <v>16</v>
      </c>
      <c r="E27" s="15" t="s">
        <v>14</v>
      </c>
      <c r="F27" s="24">
        <v>1</v>
      </c>
      <c r="G27" s="23">
        <v>31625</v>
      </c>
      <c r="H27" s="23">
        <v>31625</v>
      </c>
      <c r="I27" s="23">
        <v>31625</v>
      </c>
      <c r="J27" s="18">
        <f t="shared" ref="J27" si="12">(STDEV(G27:I27)/AVERAGE(G27:I27))*100</f>
        <v>0</v>
      </c>
      <c r="K27" s="17">
        <f t="shared" ref="K27" si="13">ROUND(AVERAGE(G27:I27),2)</f>
        <v>31625</v>
      </c>
      <c r="L27" s="25">
        <v>100000</v>
      </c>
      <c r="M27" s="25">
        <f>MIN(G27,H27,I27)*F27</f>
        <v>31625</v>
      </c>
      <c r="N27" s="9" t="s">
        <v>16</v>
      </c>
      <c r="O27" s="9" t="s">
        <v>16</v>
      </c>
    </row>
    <row r="28" spans="1:15" x14ac:dyDescent="0.25">
      <c r="A28" s="46" t="s">
        <v>26</v>
      </c>
      <c r="B28" s="47"/>
      <c r="C28" s="47"/>
      <c r="D28" s="47"/>
      <c r="E28" s="47"/>
      <c r="F28" s="47"/>
      <c r="G28" s="47"/>
      <c r="H28" s="47"/>
      <c r="I28" s="47"/>
      <c r="J28" s="47"/>
      <c r="K28" s="47"/>
      <c r="L28" s="47"/>
      <c r="M28" s="47"/>
      <c r="N28" s="47"/>
      <c r="O28" s="48"/>
    </row>
    <row r="29" spans="1:15" ht="35.25" customHeight="1" x14ac:dyDescent="0.25">
      <c r="A29" s="9">
        <v>8</v>
      </c>
      <c r="B29" s="22" t="s">
        <v>27</v>
      </c>
      <c r="C29" s="22" t="s">
        <v>33</v>
      </c>
      <c r="D29" s="9" t="s">
        <v>16</v>
      </c>
      <c r="E29" s="15" t="s">
        <v>14</v>
      </c>
      <c r="F29" s="24">
        <v>1</v>
      </c>
      <c r="G29" s="23">
        <v>88504</v>
      </c>
      <c r="H29" s="23">
        <v>88504</v>
      </c>
      <c r="I29" s="23">
        <v>88504</v>
      </c>
      <c r="J29" s="18">
        <f t="shared" ref="J29" si="14">(STDEV(G29:I29)/AVERAGE(G29:I29))*100</f>
        <v>0</v>
      </c>
      <c r="K29" s="17">
        <f t="shared" ref="K29" si="15">ROUND(AVERAGE(G29:I29),2)</f>
        <v>88504</v>
      </c>
      <c r="L29" s="17">
        <v>100000</v>
      </c>
      <c r="M29" s="25">
        <f>MIN(G29,H29,I29)*F29</f>
        <v>88504</v>
      </c>
      <c r="N29" s="9" t="s">
        <v>16</v>
      </c>
      <c r="O29" s="9" t="s">
        <v>16</v>
      </c>
    </row>
    <row r="30" spans="1:15" x14ac:dyDescent="0.25">
      <c r="A30" s="52" t="s">
        <v>46</v>
      </c>
      <c r="B30" s="53"/>
      <c r="C30" s="53"/>
      <c r="D30" s="53"/>
      <c r="E30" s="53"/>
      <c r="F30" s="53"/>
      <c r="G30" s="53"/>
      <c r="H30" s="53"/>
      <c r="I30" s="53"/>
      <c r="J30" s="53"/>
      <c r="K30" s="53"/>
      <c r="L30" s="53"/>
      <c r="M30" s="54"/>
      <c r="N30" s="26">
        <f>SUM(M15+M17+M19+M21+M23+M25+M27+M29)</f>
        <v>442048</v>
      </c>
      <c r="O30" s="19" t="s">
        <v>16</v>
      </c>
    </row>
    <row r="31" spans="1:15" ht="15.75" customHeight="1" x14ac:dyDescent="0.25">
      <c r="A31" s="55" t="s">
        <v>34</v>
      </c>
      <c r="B31" s="56"/>
      <c r="C31" s="56"/>
      <c r="D31" s="56"/>
      <c r="E31" s="56"/>
      <c r="F31" s="56"/>
      <c r="G31" s="56"/>
      <c r="H31" s="56"/>
      <c r="I31" s="56"/>
      <c r="J31" s="56"/>
      <c r="K31" s="56"/>
      <c r="L31" s="56"/>
      <c r="M31" s="57"/>
      <c r="N31" s="19" t="s">
        <v>16</v>
      </c>
      <c r="O31" s="19" t="s">
        <v>16</v>
      </c>
    </row>
    <row r="32" spans="1:15" ht="15.75" customHeight="1" x14ac:dyDescent="0.25">
      <c r="A32" s="55" t="s">
        <v>35</v>
      </c>
      <c r="B32" s="56"/>
      <c r="C32" s="56"/>
      <c r="D32" s="56"/>
      <c r="E32" s="56"/>
      <c r="F32" s="56"/>
      <c r="G32" s="56"/>
      <c r="H32" s="56"/>
      <c r="I32" s="56"/>
      <c r="J32" s="56"/>
      <c r="K32" s="56"/>
      <c r="L32" s="56"/>
      <c r="M32" s="57"/>
      <c r="N32" s="19" t="s">
        <v>16</v>
      </c>
      <c r="O32" s="19" t="s">
        <v>16</v>
      </c>
    </row>
    <row r="33" spans="1:15" x14ac:dyDescent="0.25">
      <c r="A33" s="49" t="s">
        <v>15</v>
      </c>
      <c r="B33" s="50"/>
      <c r="C33" s="50"/>
      <c r="D33" s="50"/>
      <c r="E33" s="50"/>
      <c r="F33" s="50"/>
      <c r="G33" s="50"/>
      <c r="H33" s="50"/>
      <c r="I33" s="50"/>
      <c r="J33" s="50"/>
      <c r="K33" s="50"/>
      <c r="L33" s="50"/>
      <c r="M33" s="51"/>
      <c r="N33" s="19" t="s">
        <v>16</v>
      </c>
      <c r="O33" s="19" t="s">
        <v>16</v>
      </c>
    </row>
  </sheetData>
  <sheetProtection selectLockedCells="1" selectUnlockedCells="1"/>
  <customSheetViews>
    <customSheetView guid="{F263C406-08CA-4FB1-9F65-5C2FB05B447E}" scale="115" showPageBreaks="1" fitToPage="1" printArea="1" view="pageBreakPreview" topLeftCell="A1389">
      <selection activeCell="B1419" sqref="B1419"/>
      <pageMargins left="0.43307086614173229" right="0.23622047244094491" top="0.19685039370078741" bottom="0.19685039370078741" header="0.11811023622047245" footer="0.11811023622047245"/>
      <pageSetup paperSize="9" scale="10" fitToWidth="2" fitToHeight="2" orientation="portrait" horizontalDpi="300" verticalDpi="300" r:id="rId1"/>
    </customSheetView>
    <customSheetView guid="{DCFEB137-D3C3-458C-B3FD-A6104F56F5DF}" showPageBreaks="1" fitToPage="1" printArea="1" view="pageBreakPreview">
      <selection sqref="A1:J1"/>
      <pageMargins left="0.43307086614173229" right="0.23622047244094491" top="0.19685039370078741" bottom="0.19685039370078741" header="0.11811023622047245" footer="0.11811023622047245"/>
      <pageSetup paperSize="9" scale="10" fitToWidth="2" fitToHeight="2" orientation="portrait" horizontalDpi="300" verticalDpi="300" r:id="rId2"/>
    </customSheetView>
    <customSheetView guid="{1F4013FB-034F-4E77-8BA4-990079245C04}" scale="115" showPageBreaks="1" fitToPage="1" printArea="1" view="pageBreakPreview" topLeftCell="A4">
      <selection activeCell="C9" sqref="C9:D9"/>
      <pageMargins left="0.43307086614173229" right="0.23622047244094491" top="0.19685039370078741" bottom="0.19685039370078741" header="0.11811023622047245" footer="0.11811023622047245"/>
      <pageSetup paperSize="9" scale="10" fitToWidth="2" fitToHeight="2" orientation="portrait" horizontalDpi="300" verticalDpi="300" r:id="rId3"/>
    </customSheetView>
  </customSheetViews>
  <mergeCells count="33">
    <mergeCell ref="A33:M33"/>
    <mergeCell ref="A26:O26"/>
    <mergeCell ref="A28:O28"/>
    <mergeCell ref="A30:M30"/>
    <mergeCell ref="A31:M31"/>
    <mergeCell ref="A32:M32"/>
    <mergeCell ref="A18:O18"/>
    <mergeCell ref="A20:O20"/>
    <mergeCell ref="A22:O22"/>
    <mergeCell ref="A24:O24"/>
    <mergeCell ref="F9:F12"/>
    <mergeCell ref="G10:I10"/>
    <mergeCell ref="M10:M12"/>
    <mergeCell ref="J10:J12"/>
    <mergeCell ref="K10:K12"/>
    <mergeCell ref="L10:L12"/>
    <mergeCell ref="A14:O14"/>
    <mergeCell ref="A16:O16"/>
    <mergeCell ref="A1:O1"/>
    <mergeCell ref="A4:O4"/>
    <mergeCell ref="A6:O6"/>
    <mergeCell ref="A9:A12"/>
    <mergeCell ref="B9:B12"/>
    <mergeCell ref="A5:O5"/>
    <mergeCell ref="A3:O3"/>
    <mergeCell ref="A8:O8"/>
    <mergeCell ref="A7:C7"/>
    <mergeCell ref="O9:O12"/>
    <mergeCell ref="G9:M9"/>
    <mergeCell ref="E9:E12"/>
    <mergeCell ref="C9:C12"/>
    <mergeCell ref="N9:N12"/>
    <mergeCell ref="D9:D12"/>
  </mergeCells>
  <pageMargins left="0.43307086614173229" right="0.23622047244094491" top="0.19685039370078741" bottom="0.19685039370078741" header="0.11811023622047245" footer="0.11811023622047245"/>
  <pageSetup paperSize="9" scale="44" fitToHeight="1000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Расчет Н(М)ЦК</vt:lpstr>
      <vt:lpstr>'Расчет Н(М)ЦК'!Область_печати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MINEEVDV</dc:creator>
  <cp:lastModifiedBy>Самонина Анастасия Сергеевна</cp:lastModifiedBy>
  <cp:lastPrinted>2022-12-08T05:20:45Z</cp:lastPrinted>
  <dcterms:created xsi:type="dcterms:W3CDTF">2006-09-16T00:00:00Z</dcterms:created>
  <dcterms:modified xsi:type="dcterms:W3CDTF">2026-06-19T08:57:44Z</dcterms:modified>
</cp:coreProperties>
</file>