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pivotTables/pivotTable1.xml" ContentType="application/vnd.openxmlformats-officedocument.spreadsheetml.pivot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2"/>
    <sheet name="Лист1" sheetId="2" state="hidden" r:id="rId3"/>
    <sheet name="Лист3" sheetId="3" state="hidden" r:id="rId4"/>
    <sheet name="Лист2" sheetId="4" state="hidden" r:id="rId5"/>
    <sheet name="Лист4" sheetId="5" state="hidden" r:id="rId6"/>
  </sheets>
  <definedNames>
    <definedName name="_xlnm.Print_Area" localSheetId="0">'Расчет цены'!$A$1:$Q$6</definedName>
    <definedName name="_xlnm._FilterDatabase" localSheetId="1" hidden="1">Лист1!#REF!</definedName>
    <definedName name="_xlnm._FilterDatabase" localSheetId="4" hidden="1">Лист4!$A$1:$K$1</definedName>
    <definedName name="_xlnm._FilterDatabase" localSheetId="4" hidden="1">Лист4!$A$1:$K$1</definedName>
  </definedNames>
  <calcPr fullPrecision="0"/>
  <pivotCaches>
    <pivotCache cacheId="0" r:id="rId1"/>
  </pivotCaches>
</workbook>
</file>

<file path=xl/sharedStrings.xml><?xml version="1.0" encoding="utf-8"?>
<sst xmlns="http://schemas.openxmlformats.org/spreadsheetml/2006/main" count="90" uniqueCount="90">
  <si>
    <t xml:space="preserve">Обоснование начальной (максимальной) цены контракта (Н(М)ЦК)
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</si>
  <si>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</si>
  <si>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</si>
  <si>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</si>
  <si>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</si>
  <si>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Ценовая информация стоимости объекта закупки, (руб) за ед.изм.</t>
  </si>
  <si>
    <t xml:space="preserve">Данные реестра контрактов (руб./ед.изм.)</t>
  </si>
  <si>
    <t xml:space="preserve">Данные статистики</t>
  </si>
  <si>
    <t xml:space="preserve">Оценка однородности совокупности значений выявленных цен, используемых в расчете Н(М)ЦК</t>
  </si>
  <si>
    <t xml:space="preserve">Н(М)ЦК,  определяемая методом сопоставимых рыночных цен (анализа рынка)</t>
  </si>
  <si>
    <t xml:space="preserve">Источник №1 (вх. № 3539 от 07.04.2026)</t>
  </si>
  <si>
    <t xml:space="preserve">Источник №2   (вх. № 3538 от 07.04.2026)</t>
  </si>
  <si>
    <t xml:space="preserve">Источник №3          (вх. № 3602 от 08.04.2026)</t>
  </si>
  <si>
    <t xml:space="preserve">Номер сведений о контракте №___ от </t>
  </si>
  <si>
    <r>
      <t xml:space="preserve">Средняя арифметическая цена за единицу     &lt;</t>
    </r>
    <r>
      <rPr>
        <b/>
        <i/>
        <sz val="10"/>
        <rFont val="Times New Roman"/>
      </rPr>
      <t>ц</t>
    </r>
    <r>
      <rPr>
        <b/>
        <sz val="10"/>
        <rFont val="Times New Roman"/>
      </rPr>
      <t>&gt;</t>
    </r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</si>
  <si>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</si>
  <si>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</si>
  <si>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Н(М)ЦК по формуле</t>
    </r>
    <r>
      <rPr>
        <sz val="10"/>
        <rFont val="Times New Roman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</si>
  <si>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</si>
  <si>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Н(М)ЦК с учетом округления цены за единицу (руб.)</t>
  </si>
  <si>
    <t xml:space="preserve">Оказание услуг по контролю защищенности объекта информатизации Межрегионального филиала Федерального казенного учреждения «Центр по обеспечению деятельности Казначейства России» в г. Екатеринбурге.</t>
  </si>
  <si>
    <t>объект</t>
  </si>
  <si>
    <t>ИТОГО:</t>
  </si>
  <si>
    <t xml:space="preserve">ГК 0144</t>
  </si>
  <si>
    <t>Территория</t>
  </si>
  <si>
    <t>Стоимость</t>
  </si>
  <si>
    <t>Цена</t>
  </si>
  <si>
    <t xml:space="preserve">Стоимость ГК</t>
  </si>
  <si>
    <t>Курган</t>
  </si>
  <si>
    <t>Челябинск</t>
  </si>
  <si>
    <t>Екатеринбург</t>
  </si>
  <si>
    <t>Ижевск</t>
  </si>
  <si>
    <t>Ханты</t>
  </si>
  <si>
    <t>Омск</t>
  </si>
  <si>
    <t>Уфа</t>
  </si>
  <si>
    <t>Киров</t>
  </si>
  <si>
    <t>Пермь</t>
  </si>
  <si>
    <t>Сыктывкар</t>
  </si>
  <si>
    <t>Тюмень</t>
  </si>
  <si>
    <t>Оренбург</t>
  </si>
  <si>
    <t>Салехард</t>
  </si>
  <si>
    <t>ИТОГО</t>
  </si>
  <si>
    <t xml:space="preserve">Сумма по полю Стоимость</t>
  </si>
  <si>
    <t>Башкирия</t>
  </si>
  <si>
    <t>Коми</t>
  </si>
  <si>
    <t>Удмуртия</t>
  </si>
  <si>
    <t>ХМАО</t>
  </si>
  <si>
    <t>ЯНАО</t>
  </si>
  <si>
    <t xml:space="preserve">Общий итог</t>
  </si>
  <si>
    <t>Картриджи</t>
  </si>
  <si>
    <t>Наименование</t>
  </si>
  <si>
    <t xml:space="preserve">№ п/п</t>
  </si>
  <si>
    <t xml:space="preserve">Наименование Товаров</t>
  </si>
  <si>
    <t xml:space="preserve">Адрес доставки</t>
  </si>
  <si>
    <t xml:space="preserve">Драм </t>
  </si>
  <si>
    <t>1.</t>
  </si>
  <si>
    <t xml:space="preserve">640018, Курганская область, г. Курган, ул. Савельева д. 23</t>
  </si>
  <si>
    <t>Тонер</t>
  </si>
  <si>
    <t>2.</t>
  </si>
  <si>
    <t xml:space="preserve">454080, Челябинская область, г. Челябинск ул. Тернопольская д. 4</t>
  </si>
  <si>
    <t>3.</t>
  </si>
  <si>
    <t xml:space="preserve">426003, Республика Удмуртия, г. Ижевск, ул. Карла Либкнехта д. 8</t>
  </si>
  <si>
    <t>4.</t>
  </si>
  <si>
    <t xml:space="preserve">628012, Ханты-Мансийский АО, г. Ханты – Мансийск, ул. Карла Маркса д. 12</t>
  </si>
  <si>
    <t>5.</t>
  </si>
  <si>
    <t xml:space="preserve">644099, Омская область, г. Омск, ул. Красногвардейская д. 9</t>
  </si>
  <si>
    <t>6.</t>
  </si>
  <si>
    <t xml:space="preserve">450076, Республика Башкортостан, г. Уфа, ул. Гоголя д. 62</t>
  </si>
  <si>
    <t>7.</t>
  </si>
  <si>
    <t xml:space="preserve">610000, Кировская область, г. Киров, ул. Московская, д. 55</t>
  </si>
  <si>
    <t>8.</t>
  </si>
  <si>
    <t xml:space="preserve">614000, Пермский край, г. Пермь, ул. Петропавловская д. 55 а</t>
  </si>
  <si>
    <t>9.</t>
  </si>
  <si>
    <t xml:space="preserve">167031, Республика Коми, г. Сыктывкар, ул. Громова д. 45</t>
  </si>
  <si>
    <t>10.</t>
  </si>
  <si>
    <t xml:space="preserve">460014, Оренбургская область, г. Оренбург, ул. Левашова д. 20</t>
  </si>
  <si>
    <t>11.</t>
  </si>
  <si>
    <t xml:space="preserve">629007, Ямало-Ненецкий АО, г. Салехард, ул. Республики д. 43</t>
  </si>
  <si>
    <t xml:space="preserve">Тип МФУ</t>
  </si>
  <si>
    <t xml:space="preserve">Кол-во 2022</t>
  </si>
  <si>
    <t xml:space="preserve">Цена 2022</t>
  </si>
  <si>
    <t xml:space="preserve">Стоимость 2022</t>
  </si>
  <si>
    <t xml:space="preserve">Кол-во 2023</t>
  </si>
  <si>
    <t xml:space="preserve">Цена 2023</t>
  </si>
  <si>
    <t xml:space="preserve">Стоимость 2023</t>
  </si>
  <si>
    <t xml:space="preserve">Кол-во 2024</t>
  </si>
  <si>
    <t xml:space="preserve">Цена 2024</t>
  </si>
  <si>
    <t xml:space="preserve">Стоимость 2024</t>
  </si>
  <si>
    <t>Сканер</t>
  </si>
  <si>
    <t>ЛБО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</si>
</sst>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;[Red]0.00"/>
    <numFmt numFmtId="161" formatCode="0.0000"/>
  </numFmts>
  <fonts count="17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4.000000"/>
      <name val="Times New Roman"/>
    </font>
    <font>
      <sz val="14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0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sz val="12.000000"/>
      <color rgb="FF00000A"/>
      <name val="Times New Roman"/>
    </font>
    <font>
      <b/>
      <sz val="12.000000"/>
      <name val="Times New Roman"/>
    </font>
    <font>
      <sz val="11.000000"/>
      <name val="Times New Roman"/>
    </font>
    <font>
      <sz val="8.000000"/>
      <name val="Times New Roman"/>
    </font>
    <font>
      <b/>
      <sz val="14.000000"/>
      <color theme="1"/>
      <name val="Calibri"/>
      <scheme val="minor"/>
    </font>
    <font>
      <b/>
      <sz val="11.000000"/>
      <color theme="1"/>
      <name val="Calibri"/>
      <scheme val="minor"/>
    </font>
    <font>
      <sz val="14.000000"/>
      <color theme="1"/>
      <name val="Calibri"/>
      <scheme val="minor"/>
    </font>
    <font>
      <b/>
      <sz val="12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6" fillId="0" borderId="2" numFmtId="0" xfId="0" applyFont="1" applyBorder="1" applyAlignment="1">
      <alignment horizontal="center" vertical="top" wrapText="1"/>
    </xf>
    <xf fontId="7" fillId="0" borderId="0" numFmtId="0" xfId="0" applyFont="1" applyAlignment="1">
      <alignment horizontal="center" vertical="center" wrapText="1"/>
    </xf>
    <xf fontId="8" fillId="0" borderId="2" numFmtId="0" xfId="0" applyFont="1" applyBorder="1" applyAlignment="1">
      <alignment horizontal="center" vertical="center" wrapText="1"/>
    </xf>
    <xf fontId="9" fillId="0" borderId="2" numFmtId="0" xfId="0" applyFont="1" applyBorder="1" applyAlignment="1">
      <alignment horizontal="center" vertical="center" wrapText="1"/>
    </xf>
    <xf fontId="1" fillId="0" borderId="2" numFmtId="160" xfId="0" applyNumberFormat="1" applyFont="1" applyBorder="1" applyAlignment="1">
      <alignment horizontal="center" vertical="center" wrapText="1"/>
    </xf>
    <xf fontId="8" fillId="0" borderId="2" numFmtId="2" xfId="0" applyNumberFormat="1" applyFont="1" applyBorder="1" applyAlignment="1">
      <alignment horizontal="center" vertical="center" wrapText="1"/>
    </xf>
    <xf fontId="10" fillId="0" borderId="2" numFmtId="4" xfId="0" applyNumberFormat="1" applyFont="1" applyBorder="1" applyAlignment="1">
      <alignment horizontal="center" vertical="center" wrapText="1"/>
    </xf>
    <xf fontId="8" fillId="0" borderId="2" numFmtId="4" xfId="0" applyNumberFormat="1" applyFont="1" applyBorder="1" applyAlignment="1">
      <alignment horizontal="center" vertical="center" wrapText="1"/>
    </xf>
    <xf fontId="7" fillId="0" borderId="2" numFmtId="4" xfId="0" applyNumberFormat="1" applyFont="1" applyBorder="1" applyAlignment="1">
      <alignment horizontal="center" vertical="center" wrapText="1"/>
    </xf>
    <xf fontId="8" fillId="0" borderId="0" numFmtId="0" xfId="0" applyFont="1" applyAlignment="1" applyProtection="1">
      <alignment vertical="top" wrapText="1"/>
      <protection locked="0"/>
    </xf>
    <xf fontId="8" fillId="0" borderId="0" numFmtId="0" xfId="0" applyFont="1"/>
    <xf fontId="8" fillId="0" borderId="0" numFmtId="0" xfId="0" applyFont="1" applyAlignment="1" applyProtection="1">
      <alignment wrapText="1"/>
      <protection locked="0"/>
    </xf>
    <xf fontId="8" fillId="0" borderId="0" numFmtId="161" xfId="0" applyNumberFormat="1" applyFont="1" applyAlignment="1" applyProtection="1">
      <alignment horizontal="center" vertical="center"/>
      <protection locked="0"/>
    </xf>
    <xf fontId="11" fillId="0" borderId="0" numFmtId="0" xfId="0" applyFont="1" applyAlignment="1" applyProtection="1">
      <alignment vertical="center"/>
      <protection locked="0"/>
    </xf>
    <xf fontId="12" fillId="0" borderId="0" numFmtId="0" xfId="0" applyFont="1" applyAlignment="1" applyProtection="1">
      <alignment horizontal="center" wrapText="1"/>
      <protection locked="0"/>
    </xf>
    <xf fontId="12" fillId="0" borderId="0" numFmtId="0" xfId="0" applyFont="1" applyAlignment="1" applyProtection="1">
      <alignment wrapText="1"/>
      <protection locked="0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4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left" wrapText="1"/>
    </xf>
    <xf fontId="1" fillId="0" borderId="0" numFmtId="0" xfId="0" applyFont="1" applyAlignment="1">
      <alignment wrapText="1"/>
    </xf>
    <xf fontId="1" fillId="0" borderId="0" numFmtId="0" xfId="0" applyFont="1" applyAlignment="1">
      <alignment vertical="center"/>
    </xf>
    <xf fontId="13" fillId="0" borderId="0" numFmtId="0" xfId="0" applyFont="1"/>
    <xf fontId="14" fillId="0" borderId="0" numFmtId="0" xfId="0" applyFont="1" applyAlignment="1">
      <alignment horizontal="center" vertical="center"/>
    </xf>
    <xf fontId="13" fillId="0" borderId="2" numFmtId="0" xfId="0" applyFont="1" applyBorder="1" applyAlignment="1">
      <alignment horizontal="center" vertical="center"/>
    </xf>
    <xf fontId="13" fillId="0" borderId="2" numFmtId="4" xfId="0" applyNumberFormat="1" applyFont="1" applyBorder="1" applyAlignment="1">
      <alignment horizontal="center" vertical="center"/>
    </xf>
    <xf fontId="15" fillId="0" borderId="2" numFmtId="0" xfId="0" applyFont="1" applyBorder="1"/>
    <xf fontId="15" fillId="0" borderId="2" numFmtId="4" xfId="0" applyNumberFormat="1" applyFont="1" applyBorder="1"/>
    <xf fontId="13" fillId="0" borderId="2" numFmtId="0" xfId="0" applyFont="1" applyBorder="1"/>
    <xf fontId="13" fillId="0" borderId="2" numFmtId="4" xfId="0" applyNumberFormat="1" applyFont="1" applyBorder="1"/>
    <xf fontId="14" fillId="0" borderId="0" numFmtId="0" xfId="0" applyFont="1"/>
    <xf fontId="0" fillId="0" borderId="0" numFmtId="0" xfId="0" pivotButton="1"/>
    <xf fontId="0" fillId="0" borderId="0" numFmtId="4" xfId="0" applyNumberFormat="1"/>
    <xf fontId="13" fillId="0" borderId="3" numFmtId="4" xfId="0" applyNumberFormat="1" applyFont="1" applyBorder="1" applyAlignment="1">
      <alignment horizontal="center" vertical="center"/>
    </xf>
    <xf fontId="0" fillId="0" borderId="0" numFmtId="0" xfId="0" applyAlignment="1">
      <alignment horizontal="center" vertical="center" wrapText="1"/>
    </xf>
    <xf fontId="16" fillId="2" borderId="2" numFmtId="0" xfId="0" applyFont="1" applyFill="1" applyBorder="1" applyAlignment="1">
      <alignment horizontal="center" vertical="center" wrapText="1"/>
    </xf>
    <xf fontId="0" fillId="0" borderId="0" numFmtId="0" xfId="0" applyAlignment="1">
      <alignment horizontal="center"/>
    </xf>
    <xf fontId="0" fillId="0" borderId="2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/>
    </xf>
    <xf fontId="13" fillId="0" borderId="2" numFmtId="4" xfId="0" applyNumberFormat="1" applyFont="1" applyBorder="1" applyAlignment="1">
      <alignment horizontal="center" vertical="center" wrapText="1"/>
    </xf>
    <xf fontId="15" fillId="0" borderId="2" numFmtId="3" xfId="0" applyNumberFormat="1" applyFont="1" applyBorder="1" applyAlignment="1">
      <alignment horizontal="center"/>
    </xf>
    <xf fontId="15" fillId="0" borderId="2" numFmtId="4" xfId="0" applyNumberFormat="1" applyFont="1" applyBorder="1" applyAlignment="1">
      <alignment horizontal="center"/>
    </xf>
    <xf fontId="13" fillId="3" borderId="2" numFmtId="0" xfId="0" applyFont="1" applyFill="1" applyBorder="1"/>
    <xf fontId="0" fillId="3" borderId="2" numFmtId="0" xfId="0" applyFill="1" applyBorder="1" applyAlignment="1">
      <alignment horizontal="center"/>
    </xf>
    <xf fontId="15" fillId="3" borderId="2" numFmtId="3" xfId="0" applyNumberFormat="1" applyFont="1" applyFill="1" applyBorder="1" applyAlignment="1">
      <alignment horizontal="center"/>
    </xf>
    <xf fontId="15" fillId="3" borderId="2" numFmtId="4" xfId="0" applyNumberFormat="1" applyFont="1" applyFill="1" applyBorder="1"/>
    <xf fontId="13" fillId="4" borderId="2" numFmtId="0" xfId="0" applyFont="1" applyFill="1" applyBorder="1" applyAlignment="1">
      <alignment horizontal="right"/>
    </xf>
    <xf fontId="0" fillId="4" borderId="2" numFmtId="0" xfId="0" applyFill="1" applyBorder="1" applyAlignment="1">
      <alignment horizontal="center"/>
    </xf>
    <xf fontId="15" fillId="4" borderId="2" numFmtId="3" xfId="0" applyNumberFormat="1" applyFont="1" applyFill="1" applyBorder="1" applyAlignment="1">
      <alignment horizontal="center"/>
    </xf>
    <xf fontId="15" fillId="4" borderId="2" numFmtId="4" xfId="0" applyNumberFormat="1" applyFont="1" applyFill="1" applyBorder="1"/>
    <xf fontId="13" fillId="5" borderId="2" numFmtId="0" xfId="0" applyFont="1" applyFill="1" applyBorder="1" applyAlignment="1">
      <alignment horizontal="right"/>
    </xf>
    <xf fontId="0" fillId="5" borderId="2" numFmtId="0" xfId="0" applyFill="1" applyBorder="1" applyAlignment="1">
      <alignment horizontal="center"/>
    </xf>
    <xf fontId="15" fillId="5" borderId="2" numFmtId="3" xfId="0" applyNumberFormat="1" applyFont="1" applyFill="1" applyBorder="1" applyAlignment="1">
      <alignment horizontal="center"/>
    </xf>
    <xf fontId="15" fillId="5" borderId="2" numFmt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5.xml"/><Relationship  Id="rId5" Type="http://schemas.openxmlformats.org/officeDocument/2006/relationships/worksheet" Target="worksheets/sheet4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pivotCacheDefinition" Target="pivotCache/pivotCacheDefinition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13</xdr:col>
      <xdr:colOff>19050</xdr:colOff>
      <xdr:row>4</xdr:row>
      <xdr:rowOff>952500</xdr:rowOff>
    </xdr:from>
    <xdr:to>
      <xdr:col>14</xdr:col>
      <xdr:colOff>0</xdr:colOff>
      <xdr:row>4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12</xdr:col>
      <xdr:colOff>19050</xdr:colOff>
      <xdr:row>4</xdr:row>
      <xdr:rowOff>923925</xdr:rowOff>
    </xdr:from>
    <xdr:to>
      <xdr:col>12</xdr:col>
      <xdr:colOff>1019175</xdr:colOff>
      <xdr:row>4</xdr:row>
      <xdr:rowOff>1362075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306049" y="2076450"/>
          <a:ext cx="100012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19050</xdr:colOff>
      <xdr:row>4</xdr:row>
      <xdr:rowOff>1600200</xdr:rowOff>
    </xdr:from>
    <xdr:to>
      <xdr:col>14</xdr:col>
      <xdr:colOff>1504950</xdr:colOff>
      <xdr:row>4</xdr:row>
      <xdr:rowOff>1962150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7611341" y="341514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266700</xdr:colOff>
      <xdr:row>4</xdr:row>
      <xdr:rowOff>1400175</xdr:rowOff>
    </xdr:from>
    <xdr:to>
      <xdr:col>14</xdr:col>
      <xdr:colOff>419100</xdr:colOff>
      <xdr:row>4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<Relationships xmlns="http://schemas.openxmlformats.org/package/2006/relationships"><Relationship 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Л.О.В." refreshedDate="44439.63852175926" createdVersion="5" refreshedVersion="5" minRefreshableVersion="3" recordCount="21">
  <cacheSource type="worksheet">
    <worksheetSource ref="B18:F39" sheet="Лист2"/>
  </cacheSource>
  <cacheFields count="5">
    <cacheField name="Территория" numFmtId="0">
      <sharedItems count="11">
        <s v="Курган"/>
        <s v="Челябинск"/>
        <s v="Удмуртия"/>
        <s v="ХМАО"/>
        <s v="Омск"/>
        <s v="Башкирия"/>
        <s v="Киров"/>
        <s v="Пермь"/>
        <s v="Коми"/>
        <s v="Оренбург"/>
        <s v="ЯНАО"/>
      </sharedItems>
    </cacheField>
    <cacheField name="Наименование" numFmtId="0">
      <sharedItems/>
    </cacheField>
    <cacheField name="Кол-во" numFmtId="0">
      <sharedItems containsSemiMixedTypes="0" containsString="0" containsNumber="1" containsInteger="1" minValue="3" maxValue="56"/>
    </cacheField>
    <cacheField name="Цена" numFmtId="4">
      <sharedItems containsSemiMixedTypes="0" containsString="0" containsNumber="1" containsInteger="1" minValue="4300" maxValue="6300"/>
    </cacheField>
    <cacheField name="Стоимость" numFmtId="4">
      <sharedItems containsSemiMixedTypes="0" containsString="0" containsNumber="1" containsInteger="1" minValue="12900" maxValue="352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s v="Драм "/>
    <n v="6"/>
    <n v="4300"/>
    <n v="25800"/>
  </r>
  <r>
    <x v="0"/>
    <s v="Тонер"/>
    <n v="12"/>
    <n v="6300"/>
    <n v="75600"/>
  </r>
  <r>
    <x v="1"/>
    <s v="Драм "/>
    <n v="28"/>
    <n v="4300"/>
    <n v="120400"/>
  </r>
  <r>
    <x v="1"/>
    <s v="Тонер"/>
    <n v="56"/>
    <n v="6300"/>
    <n v="352800"/>
  </r>
  <r>
    <x v="2"/>
    <s v="Драм "/>
    <n v="6"/>
    <n v="4300"/>
    <n v="25800"/>
  </r>
  <r>
    <x v="2"/>
    <s v="Тонер"/>
    <n v="12"/>
    <n v="6300"/>
    <n v="75600"/>
  </r>
  <r>
    <x v="3"/>
    <s v="Тонер"/>
    <n v="12"/>
    <n v="6300"/>
    <n v="75600"/>
  </r>
  <r>
    <x v="4"/>
    <s v="Драм "/>
    <n v="6"/>
    <n v="4300"/>
    <n v="25800"/>
  </r>
  <r>
    <x v="4"/>
    <s v="Тонер"/>
    <n v="35"/>
    <n v="6300"/>
    <n v="220500"/>
  </r>
  <r>
    <x v="5"/>
    <s v="Драм "/>
    <n v="7"/>
    <n v="4300"/>
    <n v="30100"/>
  </r>
  <r>
    <x v="5"/>
    <s v="Тонер"/>
    <n v="14"/>
    <n v="6300"/>
    <n v="88200"/>
  </r>
  <r>
    <x v="6"/>
    <s v="Драм "/>
    <n v="6"/>
    <n v="4300"/>
    <n v="25800"/>
  </r>
  <r>
    <x v="6"/>
    <s v="Тонер"/>
    <n v="12"/>
    <n v="6300"/>
    <n v="75600"/>
  </r>
  <r>
    <x v="7"/>
    <s v="Драм "/>
    <n v="4"/>
    <n v="4300"/>
    <n v="17200"/>
  </r>
  <r>
    <x v="7"/>
    <s v="Тонер"/>
    <n v="8"/>
    <n v="6300"/>
    <n v="50400"/>
  </r>
  <r>
    <x v="8"/>
    <s v="Драм "/>
    <n v="6"/>
    <n v="4300"/>
    <n v="25800"/>
  </r>
  <r>
    <x v="8"/>
    <s v="Тонер"/>
    <n v="12"/>
    <n v="6300"/>
    <n v="75600"/>
  </r>
  <r>
    <x v="9"/>
    <s v="Драм "/>
    <n v="7"/>
    <n v="4300"/>
    <n v="30100"/>
  </r>
  <r>
    <x v="9"/>
    <s v="Тонер"/>
    <n v="14"/>
    <n v="6300"/>
    <n v="88200"/>
  </r>
  <r>
    <x v="10"/>
    <s v="Драм "/>
    <n v="3"/>
    <n v="4300"/>
    <n v="12900"/>
  </r>
  <r>
    <x v="10"/>
    <s v="Тонер"/>
    <n v="6"/>
    <n v="6300"/>
    <n v="37800"/>
  </r>
</pivotCacheRecords>
</file>

<file path=xl/pivotTables/_rels/pivotTable1.xml.rels><?xml version="1.0" encoding="UTF-8" standalone="yes"?><Relationships xmlns="http://schemas.openxmlformats.org/package/2006/relationships"><Relationship 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r="http://schemas.openxmlformats.org/officeDocument/2006/relationships" name="СводнаяТаблица1" cacheId="0" applyNumberFormats="0" applyBorderFormats="0" applyFontFormats="0" applyPatternFormats="0" applyAlignmentFormats="0" applyWidthHeightFormats="1" dataCaption="Значения" updatedVersion="5" minRefreshableVersion="3" useAutoFormatting="1" itemPrintTitles="1" createdVersion="5" indent="0" compact="0" compactData="0" multipleFieldFilters="0">
  <location ref="A3:B15" firstHeaderRow="1" firstDataRow="1" firstDataCol="1"/>
  <pivotFields count="5">
    <pivotField axis="axisRow" compact="0" outline="0" showAll="0">
      <items count="12">
        <item x="5"/>
        <item x="6"/>
        <item x="8"/>
        <item x="0"/>
        <item x="4"/>
        <item x="9"/>
        <item x="7"/>
        <item x="2"/>
        <item x="3"/>
        <item x="1"/>
        <item x="1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 defaultSubtota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Сумма по полю Стоимость" fld="4" baseField="0" baseItem="0" numFmtId="4"/>
  </dataFields>
  <formats count="1">
    <format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uler="1" zoomScale="70" workbookViewId="0">
      <selection activeCell="F24" activeCellId="0" sqref="F24"/>
    </sheetView>
  </sheetViews>
  <sheetFormatPr defaultColWidth="9.140625" defaultRowHeight="14.25"/>
  <cols>
    <col customWidth="1" min="1" max="1" style="1" width="4"/>
    <col bestFit="1" customWidth="1" min="2" max="2" style="1" width="50.7109375"/>
    <col bestFit="1" customWidth="1" min="3" max="3" style="1" width="7.85546875"/>
    <col customWidth="1" min="4" max="4" style="1" width="10.7109375"/>
    <col customWidth="1" min="5" max="5" style="1" width="14.140625"/>
    <col customWidth="1" min="6" max="6" style="1" width="15.28515625"/>
    <col customWidth="1" min="7" max="7" style="1" width="17.7109375"/>
    <col customWidth="1" hidden="1" min="8" max="10" style="1" width="11.7109375"/>
    <col customWidth="1" hidden="1" min="11" max="11" style="1" width="8.5703125"/>
    <col customWidth="1" min="12" max="12" style="1" width="14.5703125"/>
    <col customWidth="1" min="13" max="13" style="1" width="12.42578125"/>
    <col customWidth="1" min="14" max="14" style="1" width="11.42578125"/>
    <col customWidth="1" min="15" max="15" style="1" width="22.7109375"/>
    <col customWidth="1" min="16" max="16" style="1" width="13.28515625"/>
    <col customWidth="1" min="17" max="17" style="1" width="14.42578125"/>
    <col min="18" max="16384" style="1" width="9.140625"/>
  </cols>
  <sheetData>
    <row r="2" ht="31.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9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/>
      <c r="G4" s="4"/>
      <c r="H4" s="4" t="s">
        <v>6</v>
      </c>
      <c r="I4" s="4"/>
      <c r="J4" s="4"/>
      <c r="K4" s="4" t="s">
        <v>7</v>
      </c>
      <c r="L4" s="5" t="s">
        <v>8</v>
      </c>
      <c r="M4" s="5"/>
      <c r="N4" s="5"/>
      <c r="O4" s="6" t="s">
        <v>9</v>
      </c>
      <c r="P4" s="6"/>
      <c r="Q4" s="6"/>
    </row>
    <row r="5" ht="158.25" customHeight="1">
      <c r="A5" s="4"/>
      <c r="B5" s="4"/>
      <c r="C5" s="4"/>
      <c r="D5" s="4"/>
      <c r="E5" s="6" t="s">
        <v>10</v>
      </c>
      <c r="F5" s="6" t="s">
        <v>11</v>
      </c>
      <c r="G5" s="6" t="s">
        <v>12</v>
      </c>
      <c r="H5" s="6" t="s">
        <v>13</v>
      </c>
      <c r="I5" s="6" t="s">
        <v>13</v>
      </c>
      <c r="J5" s="6" t="s">
        <v>13</v>
      </c>
      <c r="K5" s="4"/>
      <c r="L5" s="6" t="s">
        <v>14</v>
      </c>
      <c r="M5" s="6" t="s">
        <v>15</v>
      </c>
      <c r="N5" s="6" t="s">
        <v>16</v>
      </c>
      <c r="O5" s="7" t="s">
        <v>17</v>
      </c>
      <c r="P5" s="8" t="s">
        <v>18</v>
      </c>
      <c r="Q5" s="8" t="s">
        <v>19</v>
      </c>
    </row>
    <row r="6" s="9" customFormat="1" ht="84" customHeight="1">
      <c r="A6" s="10">
        <v>1</v>
      </c>
      <c r="B6" s="11" t="s">
        <v>20</v>
      </c>
      <c r="C6" s="12" t="s">
        <v>21</v>
      </c>
      <c r="D6" s="10">
        <v>1</v>
      </c>
      <c r="E6" s="13">
        <v>180000</v>
      </c>
      <c r="F6" s="13">
        <v>250000</v>
      </c>
      <c r="G6" s="13">
        <v>230000</v>
      </c>
      <c r="H6" s="14"/>
      <c r="I6" s="14"/>
      <c r="J6" s="14"/>
      <c r="K6" s="14"/>
      <c r="L6" s="15">
        <f>AVERAGE(E6:G6)</f>
        <v>220000</v>
      </c>
      <c r="M6" s="16">
        <f>SQRT(((SUM((POWER(E6-L6,2)),(POWER(F6-L6,2)),(POWER(G6-L6,2)))/(COLUMNS(E6:G6)-1))))</f>
        <v>36055.512754639894</v>
      </c>
      <c r="N6" s="16">
        <f>M6/L6*100</f>
        <v>16.388869433927226</v>
      </c>
      <c r="O6" s="14">
        <f>L6*D6</f>
        <v>220000</v>
      </c>
      <c r="P6" s="14">
        <f>O6/D6</f>
        <v>220000</v>
      </c>
      <c r="Q6" s="14">
        <f>D6*P6</f>
        <v>220000</v>
      </c>
    </row>
    <row r="7" ht="15">
      <c r="A7" s="17"/>
      <c r="B7" s="17"/>
      <c r="C7" s="17"/>
      <c r="D7" s="18"/>
      <c r="E7" s="19"/>
      <c r="F7" s="20"/>
      <c r="G7" s="21"/>
      <c r="H7" s="21"/>
      <c r="I7" s="21"/>
      <c r="J7" s="21"/>
      <c r="K7" s="21"/>
      <c r="L7" s="22"/>
      <c r="M7" s="23"/>
      <c r="N7" s="23"/>
      <c r="O7" s="24" t="s">
        <v>22</v>
      </c>
      <c r="P7" s="24"/>
      <c r="Q7" s="25">
        <f>SUM(Q6:Q6)</f>
        <v>220000</v>
      </c>
    </row>
    <row r="8" s="21" customFormat="1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3"/>
    </row>
    <row r="9" ht="30.75" customHeight="1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27"/>
      <c r="T9" s="27"/>
    </row>
    <row r="10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5">
      <c r="F15" s="28"/>
    </row>
  </sheetData>
  <mergeCells count="13">
    <mergeCell ref="A2:Q2"/>
    <mergeCell ref="A3:Q3"/>
    <mergeCell ref="A4:A5"/>
    <mergeCell ref="B4:B5"/>
    <mergeCell ref="C4:C5"/>
    <mergeCell ref="D4:D5"/>
    <mergeCell ref="E4:G4"/>
    <mergeCell ref="H4:J4"/>
    <mergeCell ref="K4:K5"/>
    <mergeCell ref="L4:N4"/>
    <mergeCell ref="O4:Q4"/>
    <mergeCell ref="O7:P7"/>
    <mergeCell ref="B9:Q9"/>
  </mergeCells>
  <printOptions headings="0" gridLines="0"/>
  <pageMargins left="0.25" right="0.25" top="0.75" bottom="0.75" header="0.29999999999999999" footer="0.29999999999999999"/>
  <pageSetup paperSize="9" scale="8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12" activeCellId="0" sqref="C12"/>
    </sheetView>
  </sheetViews>
  <sheetFormatPr defaultRowHeight="14.25"/>
  <cols>
    <col customWidth="1" min="1" max="1" width="22"/>
    <col bestFit="1" customWidth="1" min="2" max="2" width="16.140625"/>
    <col bestFit="1" customWidth="1" min="3" max="3" width="9.140625"/>
    <col bestFit="1" customWidth="1" min="4" max="4" width="15.5703125"/>
    <col customWidth="1" min="5" max="5" width="18.28515625"/>
    <col customWidth="1" min="6" max="6" width="18.7109375"/>
    <col bestFit="1" customWidth="1" min="7" max="7" width="17"/>
    <col customWidth="1" hidden="1" min="8" max="8" width="16.140625"/>
    <col customWidth="1" hidden="1" min="9" max="9" width="9.28515625"/>
    <col customWidth="1" hidden="1" min="10" max="10" width="12.5703125"/>
    <col bestFit="1" customWidth="1" min="11" max="11" width="17"/>
  </cols>
  <sheetData>
    <row r="1" ht="18.75">
      <c r="G1" s="29" t="s">
        <v>23</v>
      </c>
    </row>
    <row r="2" s="30" customFormat="1" ht="30" customHeight="1">
      <c r="A2" s="31" t="s">
        <v>24</v>
      </c>
      <c r="B2" s="32" t="s">
        <v>25</v>
      </c>
      <c r="C2" s="32" t="s">
        <v>4</v>
      </c>
      <c r="D2" s="32" t="s">
        <v>26</v>
      </c>
      <c r="E2" s="32" t="s">
        <v>27</v>
      </c>
      <c r="G2" s="31" t="s">
        <v>24</v>
      </c>
      <c r="H2" s="32" t="s">
        <v>25</v>
      </c>
      <c r="I2" s="32" t="s">
        <v>4</v>
      </c>
      <c r="J2" s="32" t="s">
        <v>26</v>
      </c>
      <c r="K2" s="32" t="s">
        <v>27</v>
      </c>
    </row>
    <row r="3" ht="18.75">
      <c r="A3" s="33" t="s">
        <v>28</v>
      </c>
      <c r="B3" s="34">
        <v>444348</v>
      </c>
      <c r="C3" s="34">
        <v>6</v>
      </c>
      <c r="D3" s="34">
        <v>29689.849999999999</v>
      </c>
      <c r="E3" s="34">
        <f t="shared" ref="E3:E18" si="0">C3*D3</f>
        <v>178139.09999999998</v>
      </c>
      <c r="G3" s="33" t="s">
        <v>28</v>
      </c>
      <c r="H3" s="34">
        <v>444348</v>
      </c>
      <c r="I3" s="34">
        <v>6</v>
      </c>
      <c r="J3" s="34">
        <v>29689.849999999999</v>
      </c>
      <c r="K3" s="34">
        <v>178139.10000000001</v>
      </c>
    </row>
    <row r="4" ht="18.75">
      <c r="A4" s="33" t="s">
        <v>29</v>
      </c>
      <c r="B4" s="34">
        <v>1177644</v>
      </c>
      <c r="C4" s="34">
        <v>8</v>
      </c>
      <c r="D4" s="34">
        <v>29689.849999999999</v>
      </c>
      <c r="E4" s="34">
        <f t="shared" si="0"/>
        <v>237518.79999999999</v>
      </c>
      <c r="G4" s="33" t="s">
        <v>29</v>
      </c>
      <c r="H4" s="34">
        <v>1177644</v>
      </c>
      <c r="I4" s="34">
        <v>8</v>
      </c>
      <c r="J4" s="34">
        <v>29689.849999999999</v>
      </c>
      <c r="K4" s="34">
        <v>472127.79999999999</v>
      </c>
    </row>
    <row r="5" ht="18.75">
      <c r="A5" s="33" t="s">
        <v>29</v>
      </c>
      <c r="B5" s="34"/>
      <c r="C5" s="34">
        <v>20</v>
      </c>
      <c r="D5" s="34">
        <v>11730.450000000001</v>
      </c>
      <c r="E5" s="34">
        <f t="shared" si="0"/>
        <v>234609</v>
      </c>
      <c r="G5" s="33" t="s">
        <v>30</v>
      </c>
      <c r="H5" s="34">
        <v>444348</v>
      </c>
      <c r="I5" s="34">
        <v>6</v>
      </c>
      <c r="J5" s="34">
        <v>29689.849999999999</v>
      </c>
      <c r="K5" s="34">
        <v>178139.10000000001</v>
      </c>
    </row>
    <row r="6" ht="18.75">
      <c r="A6" s="33" t="s">
        <v>30</v>
      </c>
      <c r="B6" s="34">
        <v>444348</v>
      </c>
      <c r="C6" s="34">
        <v>6</v>
      </c>
      <c r="D6" s="34">
        <v>29689.849999999999</v>
      </c>
      <c r="E6" s="34">
        <f t="shared" si="0"/>
        <v>178139.09999999998</v>
      </c>
      <c r="G6" s="33" t="s">
        <v>31</v>
      </c>
      <c r="H6" s="34">
        <v>444348</v>
      </c>
      <c r="I6" s="34">
        <v>6</v>
      </c>
      <c r="J6" s="34">
        <v>29689.849999999999</v>
      </c>
      <c r="K6" s="34">
        <v>178139.10000000001</v>
      </c>
    </row>
    <row r="7" ht="18.75">
      <c r="A7" s="33" t="s">
        <v>31</v>
      </c>
      <c r="B7" s="34">
        <v>444348</v>
      </c>
      <c r="C7" s="34">
        <v>6</v>
      </c>
      <c r="D7" s="34">
        <v>29689.849999999999</v>
      </c>
      <c r="E7" s="34">
        <f t="shared" si="0"/>
        <v>178139.09999999998</v>
      </c>
      <c r="G7" s="33" t="s">
        <v>32</v>
      </c>
      <c r="H7" s="34">
        <v>444348</v>
      </c>
      <c r="I7" s="34">
        <v>6</v>
      </c>
      <c r="J7" s="34">
        <v>29689.849999999999</v>
      </c>
      <c r="K7" s="34">
        <v>178139.10000000001</v>
      </c>
    </row>
    <row r="8" ht="18.75">
      <c r="A8" s="33" t="s">
        <v>32</v>
      </c>
      <c r="B8" s="34">
        <v>444348</v>
      </c>
      <c r="C8" s="34">
        <v>6</v>
      </c>
      <c r="D8" s="34">
        <v>29689.849999999999</v>
      </c>
      <c r="E8" s="34">
        <f t="shared" si="0"/>
        <v>178139.09999999998</v>
      </c>
      <c r="G8" s="33" t="s">
        <v>33</v>
      </c>
      <c r="H8" s="34">
        <v>606183</v>
      </c>
      <c r="I8" s="34">
        <v>7</v>
      </c>
      <c r="J8" s="34">
        <v>29689.849999999999</v>
      </c>
      <c r="K8" s="34">
        <v>243020.42999999999</v>
      </c>
    </row>
    <row r="9" ht="18.75">
      <c r="A9" s="33" t="s">
        <v>33</v>
      </c>
      <c r="B9" s="34">
        <v>606183</v>
      </c>
      <c r="C9" s="34">
        <v>7</v>
      </c>
      <c r="D9" s="34">
        <v>29689.849999999999</v>
      </c>
      <c r="E9" s="34">
        <f t="shared" si="0"/>
        <v>207828.94999999998</v>
      </c>
      <c r="G9" s="33" t="s">
        <v>34</v>
      </c>
      <c r="H9" s="34">
        <v>518406</v>
      </c>
      <c r="I9" s="34">
        <v>7</v>
      </c>
      <c r="J9" s="34">
        <v>29689.849999999999</v>
      </c>
      <c r="K9" s="34">
        <v>207828.95000000001</v>
      </c>
    </row>
    <row r="10" ht="18.75">
      <c r="A10" s="33" t="s">
        <v>33</v>
      </c>
      <c r="B10" s="34"/>
      <c r="C10" s="34">
        <v>2</v>
      </c>
      <c r="D10" s="34">
        <v>11730.450000000001</v>
      </c>
      <c r="E10" s="34">
        <f t="shared" si="0"/>
        <v>23460.900000000001</v>
      </c>
      <c r="G10" s="33" t="s">
        <v>35</v>
      </c>
      <c r="H10" s="34">
        <v>444348</v>
      </c>
      <c r="I10" s="34">
        <v>6</v>
      </c>
      <c r="J10" s="34">
        <v>29689.849999999999</v>
      </c>
      <c r="K10" s="34">
        <v>178139.10000000001</v>
      </c>
    </row>
    <row r="11" ht="18.75">
      <c r="A11" s="33" t="s">
        <v>33</v>
      </c>
      <c r="B11" s="34"/>
      <c r="C11" s="34">
        <v>1</v>
      </c>
      <c r="D11" s="34">
        <v>11730.58</v>
      </c>
      <c r="E11" s="34">
        <f t="shared" si="0"/>
        <v>11730.58</v>
      </c>
      <c r="G11" s="33" t="s">
        <v>36</v>
      </c>
      <c r="H11" s="34">
        <v>296232</v>
      </c>
      <c r="I11" s="34">
        <v>4</v>
      </c>
      <c r="J11" s="34">
        <v>29689.849999999999</v>
      </c>
      <c r="K11" s="34">
        <v>118759.39999999999</v>
      </c>
    </row>
    <row r="12" ht="18.75">
      <c r="A12" s="33" t="s">
        <v>34</v>
      </c>
      <c r="B12" s="34">
        <v>518406</v>
      </c>
      <c r="C12" s="34">
        <v>7</v>
      </c>
      <c r="D12" s="34">
        <v>29689.849999999999</v>
      </c>
      <c r="E12" s="34">
        <f t="shared" si="0"/>
        <v>207828.94999999998</v>
      </c>
      <c r="G12" s="33" t="s">
        <v>37</v>
      </c>
      <c r="H12" s="34">
        <v>444348</v>
      </c>
      <c r="I12" s="34">
        <v>6</v>
      </c>
      <c r="J12" s="34">
        <v>29689.849999999999</v>
      </c>
      <c r="K12" s="34">
        <v>178139.10000000001</v>
      </c>
    </row>
    <row r="13" ht="18.75">
      <c r="A13" s="33" t="s">
        <v>35</v>
      </c>
      <c r="B13" s="34">
        <v>444348</v>
      </c>
      <c r="C13" s="34">
        <v>6</v>
      </c>
      <c r="D13" s="34">
        <v>29689.849999999999</v>
      </c>
      <c r="E13" s="34">
        <f t="shared" si="0"/>
        <v>178139.09999999998</v>
      </c>
      <c r="G13" s="33" t="s">
        <v>38</v>
      </c>
      <c r="H13" s="34">
        <v>444348</v>
      </c>
      <c r="I13" s="34">
        <v>6</v>
      </c>
      <c r="J13" s="34">
        <v>29689.849999999999</v>
      </c>
      <c r="K13" s="34">
        <v>178139.10000000001</v>
      </c>
    </row>
    <row r="14" ht="18.75">
      <c r="A14" s="33" t="s">
        <v>36</v>
      </c>
      <c r="B14" s="34">
        <v>296232</v>
      </c>
      <c r="C14" s="34">
        <v>4</v>
      </c>
      <c r="D14" s="34">
        <v>29689.849999999999</v>
      </c>
      <c r="E14" s="34">
        <f t="shared" si="0"/>
        <v>118759.39999999999</v>
      </c>
      <c r="G14" s="33" t="s">
        <v>39</v>
      </c>
      <c r="H14" s="34">
        <v>518406</v>
      </c>
      <c r="I14" s="34">
        <v>7</v>
      </c>
      <c r="J14" s="34">
        <v>29689.849999999999</v>
      </c>
      <c r="K14" s="34">
        <v>207828.95000000001</v>
      </c>
    </row>
    <row r="15" ht="18.75">
      <c r="A15" s="33" t="s">
        <v>37</v>
      </c>
      <c r="B15" s="34">
        <v>444348</v>
      </c>
      <c r="C15" s="34">
        <v>6</v>
      </c>
      <c r="D15" s="34">
        <v>29689.849999999999</v>
      </c>
      <c r="E15" s="34">
        <f t="shared" si="0"/>
        <v>178139.09999999998</v>
      </c>
      <c r="G15" s="33" t="s">
        <v>40</v>
      </c>
      <c r="H15" s="34">
        <v>222174</v>
      </c>
      <c r="I15" s="34">
        <v>3</v>
      </c>
      <c r="J15" s="34">
        <v>29689.849999999999</v>
      </c>
      <c r="K15" s="34">
        <v>89069.550000000003</v>
      </c>
    </row>
    <row r="16" ht="18.75">
      <c r="A16" s="33" t="s">
        <v>38</v>
      </c>
      <c r="B16" s="34">
        <v>444348</v>
      </c>
      <c r="C16" s="34">
        <v>6</v>
      </c>
      <c r="D16" s="34">
        <v>29689.849999999999</v>
      </c>
      <c r="E16" s="34">
        <f t="shared" si="0"/>
        <v>178139.09999999998</v>
      </c>
      <c r="G16" s="35" t="s">
        <v>41</v>
      </c>
      <c r="H16" s="36">
        <f>SUM(H3:H15)</f>
        <v>6449481</v>
      </c>
      <c r="I16" s="36">
        <f>SUM(I3:I15)</f>
        <v>78</v>
      </c>
      <c r="J16" s="36"/>
      <c r="K16" s="36">
        <f>SUM(K3:K15)</f>
        <v>2585608.7799999998</v>
      </c>
    </row>
    <row r="17" ht="18.75">
      <c r="A17" s="33" t="s">
        <v>39</v>
      </c>
      <c r="B17" s="34">
        <v>518406</v>
      </c>
      <c r="C17" s="34">
        <v>7</v>
      </c>
      <c r="D17" s="34">
        <v>29689.849999999999</v>
      </c>
      <c r="E17" s="34">
        <f t="shared" si="0"/>
        <v>207828.94999999998</v>
      </c>
    </row>
    <row r="18" ht="18.75">
      <c r="A18" s="33" t="s">
        <v>40</v>
      </c>
      <c r="B18" s="34">
        <v>222174</v>
      </c>
      <c r="C18" s="34">
        <v>3</v>
      </c>
      <c r="D18" s="34">
        <v>29689.849999999999</v>
      </c>
      <c r="E18" s="34">
        <f t="shared" si="0"/>
        <v>89069.549999999988</v>
      </c>
    </row>
    <row r="19" s="37" customFormat="1" ht="18.75">
      <c r="A19" s="35" t="s">
        <v>41</v>
      </c>
      <c r="B19" s="36">
        <f>SUM(B3:B18)</f>
        <v>6449481</v>
      </c>
      <c r="C19" s="36">
        <f>SUM(C3:C18)</f>
        <v>101</v>
      </c>
      <c r="D19" s="36"/>
      <c r="E19" s="36">
        <f>SUM(E3:E18)</f>
        <v>2585608.7799999998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2147483648" verticalDpi="2147483648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4" activeCellId="0" sqref="A4:A14"/>
    </sheetView>
  </sheetViews>
  <sheetFormatPr defaultRowHeight="14.25"/>
  <cols>
    <col customWidth="1" min="1" max="1" width="14.140625"/>
    <col bestFit="1" customWidth="1" min="2" max="5" width="26.140625"/>
  </cols>
  <sheetData>
    <row r="3">
      <c r="A3" s="38" t="s">
        <v>24</v>
      </c>
      <c r="B3" t="s">
        <v>42</v>
      </c>
    </row>
    <row r="4">
      <c r="A4" t="s">
        <v>43</v>
      </c>
      <c r="B4" s="39">
        <v>118300</v>
      </c>
    </row>
    <row r="5">
      <c r="A5" t="s">
        <v>35</v>
      </c>
      <c r="B5" s="39">
        <v>101400</v>
      </c>
    </row>
    <row r="6">
      <c r="A6" t="s">
        <v>44</v>
      </c>
      <c r="B6" s="39">
        <v>101400</v>
      </c>
    </row>
    <row r="7">
      <c r="A7" t="s">
        <v>28</v>
      </c>
      <c r="B7" s="39">
        <v>101400</v>
      </c>
    </row>
    <row r="8">
      <c r="A8" t="s">
        <v>33</v>
      </c>
      <c r="B8" s="39">
        <v>246300</v>
      </c>
    </row>
    <row r="9">
      <c r="A9" t="s">
        <v>39</v>
      </c>
      <c r="B9" s="39">
        <v>118300</v>
      </c>
    </row>
    <row r="10">
      <c r="A10" t="s">
        <v>36</v>
      </c>
      <c r="B10" s="39">
        <v>67600</v>
      </c>
    </row>
    <row r="11">
      <c r="A11" t="s">
        <v>45</v>
      </c>
      <c r="B11" s="39">
        <v>101400</v>
      </c>
    </row>
    <row r="12">
      <c r="A12" t="s">
        <v>46</v>
      </c>
      <c r="B12" s="39">
        <v>75600</v>
      </c>
    </row>
    <row r="13">
      <c r="A13" t="s">
        <v>29</v>
      </c>
      <c r="B13" s="39">
        <v>473200</v>
      </c>
    </row>
    <row r="14">
      <c r="A14" t="s">
        <v>47</v>
      </c>
      <c r="B14" s="39">
        <v>50700</v>
      </c>
    </row>
    <row r="15">
      <c r="A15" t="s">
        <v>48</v>
      </c>
      <c r="B15" s="39">
        <v>1555600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F24" activeCellId="0" sqref="F24"/>
    </sheetView>
  </sheetViews>
  <sheetFormatPr defaultRowHeight="14.25"/>
  <cols>
    <col bestFit="1" customWidth="1" min="1" max="1" width="17"/>
    <col bestFit="1" customWidth="1" min="2" max="2" width="16.140625"/>
    <col customWidth="1" min="3" max="3" width="11"/>
    <col bestFit="1" customWidth="1" min="4" max="4" width="14.85546875"/>
    <col customWidth="1" min="5" max="5" width="13"/>
    <col customWidth="1" min="6" max="6" width="11.28515625"/>
    <col bestFit="1" customWidth="1" min="10" max="10" width="10.7109375"/>
    <col customWidth="1" min="11" max="11" width="16.5703125"/>
    <col customWidth="1" min="13" max="13" width="56.140625"/>
  </cols>
  <sheetData>
    <row r="1" ht="18.75">
      <c r="A1" s="31" t="s">
        <v>24</v>
      </c>
      <c r="B1" s="32" t="s">
        <v>25</v>
      </c>
      <c r="C1" s="32" t="s">
        <v>4</v>
      </c>
      <c r="D1" s="32" t="s">
        <v>49</v>
      </c>
      <c r="E1" s="40" t="s">
        <v>26</v>
      </c>
    </row>
    <row r="2" ht="18.75">
      <c r="A2" s="33" t="s">
        <v>28</v>
      </c>
      <c r="B2" s="34">
        <v>444348</v>
      </c>
      <c r="C2" s="34">
        <v>6</v>
      </c>
      <c r="D2" s="34">
        <v>12</v>
      </c>
    </row>
    <row r="3" ht="18.75">
      <c r="A3" s="33" t="s">
        <v>29</v>
      </c>
      <c r="B3" s="34">
        <v>1177644</v>
      </c>
      <c r="C3" s="34">
        <v>8</v>
      </c>
      <c r="D3" s="34">
        <v>16</v>
      </c>
    </row>
    <row r="4" ht="18.75">
      <c r="A4" s="33" t="s">
        <v>29</v>
      </c>
      <c r="B4" s="34"/>
      <c r="C4" s="34">
        <v>20</v>
      </c>
      <c r="D4" s="34"/>
    </row>
    <row r="5" ht="18.75">
      <c r="A5" s="33" t="s">
        <v>31</v>
      </c>
      <c r="B5" s="34">
        <v>444348</v>
      </c>
      <c r="C5" s="34">
        <v>6</v>
      </c>
      <c r="D5" s="34">
        <v>12</v>
      </c>
    </row>
    <row r="6" ht="18.75">
      <c r="A6" s="33" t="s">
        <v>32</v>
      </c>
      <c r="B6" s="34">
        <v>444348</v>
      </c>
      <c r="C6" s="34">
        <v>6</v>
      </c>
      <c r="D6" s="34">
        <v>12</v>
      </c>
    </row>
    <row r="7" ht="18.75">
      <c r="A7" s="33" t="s">
        <v>33</v>
      </c>
      <c r="B7" s="34">
        <v>606183</v>
      </c>
      <c r="C7" s="34">
        <v>7</v>
      </c>
      <c r="D7" s="34">
        <v>35</v>
      </c>
    </row>
    <row r="8" ht="18.75">
      <c r="A8" s="33" t="s">
        <v>33</v>
      </c>
      <c r="B8" s="34"/>
      <c r="C8" s="34">
        <v>2</v>
      </c>
      <c r="D8" s="34">
        <v>4</v>
      </c>
    </row>
    <row r="9" ht="18.75">
      <c r="A9" s="33" t="s">
        <v>33</v>
      </c>
      <c r="B9" s="34"/>
      <c r="C9" s="34">
        <v>1</v>
      </c>
      <c r="D9" s="34">
        <v>2</v>
      </c>
    </row>
    <row r="10" ht="18.75">
      <c r="A10" s="33" t="s">
        <v>34</v>
      </c>
      <c r="B10" s="34">
        <v>518406</v>
      </c>
      <c r="C10" s="34">
        <v>7</v>
      </c>
      <c r="D10" s="34">
        <v>14</v>
      </c>
    </row>
    <row r="11" ht="18.75">
      <c r="A11" s="33" t="s">
        <v>35</v>
      </c>
      <c r="B11" s="34">
        <v>444348</v>
      </c>
      <c r="C11" s="34">
        <v>6</v>
      </c>
      <c r="D11" s="34">
        <v>12</v>
      </c>
    </row>
    <row r="12" ht="18.75">
      <c r="A12" s="33" t="s">
        <v>36</v>
      </c>
      <c r="B12" s="34">
        <v>296232</v>
      </c>
      <c r="C12" s="34">
        <v>4</v>
      </c>
      <c r="D12" s="34">
        <v>8</v>
      </c>
    </row>
    <row r="13" ht="18.75">
      <c r="A13" s="33" t="s">
        <v>37</v>
      </c>
      <c r="B13" s="34">
        <v>444348</v>
      </c>
      <c r="C13" s="34">
        <v>6</v>
      </c>
      <c r="D13" s="34">
        <v>12</v>
      </c>
    </row>
    <row r="14" ht="18.75">
      <c r="A14" s="33" t="s">
        <v>39</v>
      </c>
      <c r="B14" s="34">
        <v>518406</v>
      </c>
      <c r="C14" s="34">
        <v>7</v>
      </c>
      <c r="D14" s="34">
        <v>14</v>
      </c>
    </row>
    <row r="15" ht="18.75">
      <c r="A15" s="33" t="s">
        <v>40</v>
      </c>
      <c r="B15" s="34">
        <v>222174</v>
      </c>
      <c r="C15" s="34">
        <v>3</v>
      </c>
      <c r="D15" s="34">
        <v>6</v>
      </c>
    </row>
    <row r="16" ht="18.75">
      <c r="A16" s="35" t="s">
        <v>41</v>
      </c>
      <c r="B16" s="36">
        <f>SUM(B2:B15)</f>
        <v>5560785</v>
      </c>
      <c r="C16" s="36">
        <f>SUM(C2:C15)</f>
        <v>89</v>
      </c>
      <c r="D16" s="36"/>
    </row>
    <row r="18" s="41" customFormat="1" ht="27.75" customHeight="1">
      <c r="B18" s="41" t="s">
        <v>24</v>
      </c>
      <c r="C18" s="41" t="s">
        <v>50</v>
      </c>
      <c r="D18" s="41" t="s">
        <v>4</v>
      </c>
      <c r="E18" s="41" t="s">
        <v>26</v>
      </c>
      <c r="F18" s="41" t="s">
        <v>25</v>
      </c>
      <c r="H18" t="s">
        <v>28</v>
      </c>
      <c r="J18" s="42" t="s">
        <v>51</v>
      </c>
      <c r="K18" s="42" t="s">
        <v>52</v>
      </c>
      <c r="L18" s="42" t="s">
        <v>4</v>
      </c>
      <c r="M18" s="42" t="s">
        <v>53</v>
      </c>
    </row>
    <row r="19">
      <c r="B19" t="s">
        <v>28</v>
      </c>
      <c r="C19" s="43" t="s">
        <v>54</v>
      </c>
      <c r="D19" s="43">
        <v>6</v>
      </c>
      <c r="E19" s="39">
        <v>4300</v>
      </c>
      <c r="F19" s="39">
        <f t="shared" ref="F19:F39" si="1">D19*E19</f>
        <v>25800</v>
      </c>
      <c r="H19" t="s">
        <v>29</v>
      </c>
      <c r="J19" s="44" t="s">
        <v>55</v>
      </c>
      <c r="K19" s="45" t="s">
        <v>54</v>
      </c>
      <c r="L19" s="45">
        <v>6</v>
      </c>
      <c r="M19" s="44" t="s">
        <v>56</v>
      </c>
    </row>
    <row r="20">
      <c r="B20" t="s">
        <v>28</v>
      </c>
      <c r="C20" s="43" t="s">
        <v>57</v>
      </c>
      <c r="D20" s="43">
        <v>12</v>
      </c>
      <c r="E20" s="39">
        <v>6300</v>
      </c>
      <c r="F20" s="39">
        <f t="shared" si="1"/>
        <v>75600</v>
      </c>
      <c r="H20" t="s">
        <v>45</v>
      </c>
      <c r="J20" s="44"/>
      <c r="K20" s="45" t="s">
        <v>57</v>
      </c>
      <c r="L20" s="45">
        <v>12</v>
      </c>
      <c r="M20" s="44"/>
    </row>
    <row r="21">
      <c r="B21" t="s">
        <v>29</v>
      </c>
      <c r="C21" s="43" t="s">
        <v>54</v>
      </c>
      <c r="D21" s="43">
        <v>28</v>
      </c>
      <c r="E21" s="39">
        <v>4300</v>
      </c>
      <c r="F21" s="39">
        <f t="shared" si="1"/>
        <v>120400</v>
      </c>
      <c r="H21" t="s">
        <v>46</v>
      </c>
      <c r="J21" s="44" t="s">
        <v>58</v>
      </c>
      <c r="K21" s="45" t="s">
        <v>54</v>
      </c>
      <c r="L21" s="45">
        <v>28</v>
      </c>
      <c r="M21" s="44" t="s">
        <v>59</v>
      </c>
    </row>
    <row r="22">
      <c r="B22" t="s">
        <v>29</v>
      </c>
      <c r="C22" s="43" t="s">
        <v>57</v>
      </c>
      <c r="D22" s="43">
        <v>56</v>
      </c>
      <c r="E22" s="39">
        <v>6300</v>
      </c>
      <c r="F22" s="39">
        <f t="shared" si="1"/>
        <v>352800</v>
      </c>
      <c r="H22" t="s">
        <v>33</v>
      </c>
      <c r="J22" s="44"/>
      <c r="K22" s="45" t="s">
        <v>57</v>
      </c>
      <c r="L22" s="45">
        <v>56</v>
      </c>
      <c r="M22" s="44"/>
    </row>
    <row r="23">
      <c r="B23" t="s">
        <v>45</v>
      </c>
      <c r="C23" s="43" t="s">
        <v>54</v>
      </c>
      <c r="D23" s="43">
        <v>6</v>
      </c>
      <c r="E23" s="39">
        <v>4300</v>
      </c>
      <c r="F23" s="39">
        <f t="shared" si="1"/>
        <v>25800</v>
      </c>
      <c r="H23" t="s">
        <v>43</v>
      </c>
      <c r="J23" s="44" t="s">
        <v>60</v>
      </c>
      <c r="K23" s="45" t="s">
        <v>54</v>
      </c>
      <c r="L23" s="45">
        <v>6</v>
      </c>
      <c r="M23" s="44" t="s">
        <v>61</v>
      </c>
    </row>
    <row r="24">
      <c r="B24" t="s">
        <v>45</v>
      </c>
      <c r="C24" s="43" t="s">
        <v>57</v>
      </c>
      <c r="D24" s="43">
        <v>12</v>
      </c>
      <c r="E24" s="39">
        <v>6300</v>
      </c>
      <c r="F24" s="39">
        <f t="shared" si="1"/>
        <v>75600</v>
      </c>
      <c r="H24" t="s">
        <v>35</v>
      </c>
      <c r="J24" s="44"/>
      <c r="K24" s="45" t="s">
        <v>57</v>
      </c>
      <c r="L24" s="45">
        <v>12</v>
      </c>
      <c r="M24" s="44"/>
    </row>
    <row r="25" ht="28.5">
      <c r="B25" t="s">
        <v>46</v>
      </c>
      <c r="C25" s="43" t="s">
        <v>57</v>
      </c>
      <c r="D25" s="43">
        <v>12</v>
      </c>
      <c r="E25" s="39">
        <v>6300</v>
      </c>
      <c r="F25" s="39">
        <f t="shared" si="1"/>
        <v>75600</v>
      </c>
      <c r="H25" t="s">
        <v>36</v>
      </c>
      <c r="J25" s="44" t="s">
        <v>62</v>
      </c>
      <c r="K25" s="45" t="s">
        <v>57</v>
      </c>
      <c r="L25" s="45">
        <v>12</v>
      </c>
      <c r="M25" s="44" t="s">
        <v>63</v>
      </c>
    </row>
    <row r="26">
      <c r="B26" t="s">
        <v>33</v>
      </c>
      <c r="C26" s="43" t="s">
        <v>54</v>
      </c>
      <c r="D26" s="43">
        <v>6</v>
      </c>
      <c r="E26" s="39">
        <v>4300</v>
      </c>
      <c r="F26" s="39">
        <f t="shared" si="1"/>
        <v>25800</v>
      </c>
      <c r="H26" t="s">
        <v>44</v>
      </c>
      <c r="J26" s="44" t="s">
        <v>64</v>
      </c>
      <c r="K26" s="45" t="s">
        <v>54</v>
      </c>
      <c r="L26" s="45">
        <v>6</v>
      </c>
      <c r="M26" s="44" t="s">
        <v>65</v>
      </c>
    </row>
    <row r="27">
      <c r="B27" t="s">
        <v>33</v>
      </c>
      <c r="C27" s="43" t="s">
        <v>57</v>
      </c>
      <c r="D27" s="43">
        <v>35</v>
      </c>
      <c r="E27" s="39">
        <v>6300</v>
      </c>
      <c r="F27" s="39">
        <f t="shared" si="1"/>
        <v>220500</v>
      </c>
      <c r="H27" t="s">
        <v>39</v>
      </c>
      <c r="J27" s="44"/>
      <c r="K27" s="45" t="s">
        <v>57</v>
      </c>
      <c r="L27" s="45">
        <v>35</v>
      </c>
      <c r="M27" s="44"/>
    </row>
    <row r="28">
      <c r="B28" t="s">
        <v>43</v>
      </c>
      <c r="C28" s="43" t="s">
        <v>54</v>
      </c>
      <c r="D28" s="43">
        <v>7</v>
      </c>
      <c r="E28" s="39">
        <v>4300</v>
      </c>
      <c r="F28" s="39">
        <f t="shared" si="1"/>
        <v>30100</v>
      </c>
      <c r="H28" t="s">
        <v>47</v>
      </c>
      <c r="J28" s="44" t="s">
        <v>66</v>
      </c>
      <c r="K28" s="45" t="s">
        <v>54</v>
      </c>
      <c r="L28" s="45">
        <v>7</v>
      </c>
      <c r="M28" s="44" t="s">
        <v>67</v>
      </c>
    </row>
    <row r="29">
      <c r="B29" t="s">
        <v>43</v>
      </c>
      <c r="C29" s="43" t="s">
        <v>57</v>
      </c>
      <c r="D29" s="43">
        <v>14</v>
      </c>
      <c r="E29" s="39">
        <v>6300</v>
      </c>
      <c r="F29" s="39">
        <f t="shared" si="1"/>
        <v>88200</v>
      </c>
      <c r="J29" s="44"/>
      <c r="K29" s="45" t="s">
        <v>57</v>
      </c>
      <c r="L29" s="45">
        <v>14</v>
      </c>
      <c r="M29" s="44"/>
    </row>
    <row r="30">
      <c r="B30" t="s">
        <v>35</v>
      </c>
      <c r="C30" s="43" t="s">
        <v>54</v>
      </c>
      <c r="D30" s="43">
        <v>6</v>
      </c>
      <c r="E30" s="39">
        <v>4300</v>
      </c>
      <c r="F30" s="39">
        <f t="shared" si="1"/>
        <v>25800</v>
      </c>
      <c r="J30" s="44" t="s">
        <v>68</v>
      </c>
      <c r="K30" s="45" t="s">
        <v>54</v>
      </c>
      <c r="L30" s="45">
        <v>6</v>
      </c>
      <c r="M30" s="44" t="s">
        <v>69</v>
      </c>
    </row>
    <row r="31">
      <c r="B31" t="s">
        <v>35</v>
      </c>
      <c r="C31" s="43" t="s">
        <v>57</v>
      </c>
      <c r="D31" s="43">
        <v>12</v>
      </c>
      <c r="E31" s="39">
        <v>6300</v>
      </c>
      <c r="F31" s="39">
        <f t="shared" si="1"/>
        <v>75600</v>
      </c>
      <c r="J31" s="44"/>
      <c r="K31" s="45" t="s">
        <v>57</v>
      </c>
      <c r="L31" s="45">
        <v>12</v>
      </c>
      <c r="M31" s="44"/>
    </row>
    <row r="32">
      <c r="B32" t="s">
        <v>36</v>
      </c>
      <c r="C32" s="43" t="s">
        <v>54</v>
      </c>
      <c r="D32" s="43">
        <v>4</v>
      </c>
      <c r="E32" s="39">
        <v>4300</v>
      </c>
      <c r="F32" s="39">
        <f t="shared" si="1"/>
        <v>17200</v>
      </c>
      <c r="J32" s="44" t="s">
        <v>70</v>
      </c>
      <c r="K32" s="45" t="s">
        <v>54</v>
      </c>
      <c r="L32" s="45">
        <v>4</v>
      </c>
      <c r="M32" s="44" t="s">
        <v>71</v>
      </c>
    </row>
    <row r="33">
      <c r="B33" t="s">
        <v>36</v>
      </c>
      <c r="C33" s="43" t="s">
        <v>57</v>
      </c>
      <c r="D33" s="43">
        <v>8</v>
      </c>
      <c r="E33" s="39">
        <v>6300</v>
      </c>
      <c r="F33" s="39">
        <f t="shared" si="1"/>
        <v>50400</v>
      </c>
      <c r="J33" s="44"/>
      <c r="K33" s="45" t="s">
        <v>57</v>
      </c>
      <c r="L33" s="45">
        <v>8</v>
      </c>
      <c r="M33" s="44"/>
    </row>
    <row r="34">
      <c r="B34" t="s">
        <v>44</v>
      </c>
      <c r="C34" s="43" t="s">
        <v>54</v>
      </c>
      <c r="D34" s="43">
        <v>6</v>
      </c>
      <c r="E34" s="39">
        <v>4300</v>
      </c>
      <c r="F34" s="39">
        <f t="shared" si="1"/>
        <v>25800</v>
      </c>
      <c r="J34" s="44" t="s">
        <v>72</v>
      </c>
      <c r="K34" s="45" t="s">
        <v>54</v>
      </c>
      <c r="L34" s="45">
        <v>6</v>
      </c>
      <c r="M34" s="44" t="s">
        <v>73</v>
      </c>
    </row>
    <row r="35">
      <c r="B35" t="s">
        <v>44</v>
      </c>
      <c r="C35" s="43" t="s">
        <v>57</v>
      </c>
      <c r="D35" s="43">
        <v>12</v>
      </c>
      <c r="E35" s="39">
        <v>6300</v>
      </c>
      <c r="F35" s="39">
        <f t="shared" si="1"/>
        <v>75600</v>
      </c>
      <c r="J35" s="44"/>
      <c r="K35" s="45" t="s">
        <v>57</v>
      </c>
      <c r="L35" s="45">
        <v>12</v>
      </c>
      <c r="M35" s="44"/>
    </row>
    <row r="36">
      <c r="B36" t="s">
        <v>39</v>
      </c>
      <c r="C36" s="43" t="s">
        <v>54</v>
      </c>
      <c r="D36" s="43">
        <v>7</v>
      </c>
      <c r="E36" s="39">
        <v>4300</v>
      </c>
      <c r="F36" s="39">
        <f t="shared" si="1"/>
        <v>30100</v>
      </c>
      <c r="J36" s="44" t="s">
        <v>74</v>
      </c>
      <c r="K36" s="45" t="s">
        <v>54</v>
      </c>
      <c r="L36" s="45">
        <v>7</v>
      </c>
      <c r="M36" s="44" t="s">
        <v>75</v>
      </c>
    </row>
    <row r="37">
      <c r="B37" t="s">
        <v>39</v>
      </c>
      <c r="C37" s="43" t="s">
        <v>57</v>
      </c>
      <c r="D37" s="43">
        <v>14</v>
      </c>
      <c r="E37" s="39">
        <v>6300</v>
      </c>
      <c r="F37" s="39">
        <f t="shared" si="1"/>
        <v>88200</v>
      </c>
      <c r="J37" s="44"/>
      <c r="K37" s="45" t="s">
        <v>57</v>
      </c>
      <c r="L37" s="45">
        <v>14</v>
      </c>
      <c r="M37" s="44"/>
    </row>
    <row r="38">
      <c r="B38" t="s">
        <v>47</v>
      </c>
      <c r="C38" s="43" t="s">
        <v>54</v>
      </c>
      <c r="D38" s="43">
        <v>3</v>
      </c>
      <c r="E38" s="39">
        <v>4300</v>
      </c>
      <c r="F38" s="39">
        <f t="shared" si="1"/>
        <v>12900</v>
      </c>
      <c r="J38" s="44" t="s">
        <v>76</v>
      </c>
      <c r="K38" s="45" t="s">
        <v>54</v>
      </c>
      <c r="L38" s="45">
        <v>3</v>
      </c>
      <c r="M38" s="44" t="s">
        <v>77</v>
      </c>
    </row>
    <row r="39">
      <c r="B39" t="s">
        <v>47</v>
      </c>
      <c r="C39" s="43" t="s">
        <v>57</v>
      </c>
      <c r="D39" s="43">
        <v>6</v>
      </c>
      <c r="E39" s="39">
        <v>6300</v>
      </c>
      <c r="F39" s="39">
        <f t="shared" si="1"/>
        <v>37800</v>
      </c>
      <c r="J39" s="44"/>
      <c r="K39" s="45" t="s">
        <v>57</v>
      </c>
      <c r="L39" s="45">
        <v>6</v>
      </c>
      <c r="M39" s="44"/>
    </row>
  </sheetData>
  <mergeCells count="20">
    <mergeCell ref="J19:J20"/>
    <mergeCell ref="M19:M20"/>
    <mergeCell ref="J21:J22"/>
    <mergeCell ref="M21:M22"/>
    <mergeCell ref="J23:J24"/>
    <mergeCell ref="M23:M24"/>
    <mergeCell ref="J26:J27"/>
    <mergeCell ref="M26:M27"/>
    <mergeCell ref="J28:J29"/>
    <mergeCell ref="M28:M29"/>
    <mergeCell ref="J30:J31"/>
    <mergeCell ref="M30:M31"/>
    <mergeCell ref="J32:J33"/>
    <mergeCell ref="M32:M33"/>
    <mergeCell ref="J34:J35"/>
    <mergeCell ref="M34:M35"/>
    <mergeCell ref="J36:J37"/>
    <mergeCell ref="M36:M37"/>
    <mergeCell ref="J38:J39"/>
    <mergeCell ref="M38:M3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2147483648" verticalDpi="2147483648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100" workbookViewId="0">
      <selection activeCell="H16" activeCellId="0" sqref="H16"/>
    </sheetView>
  </sheetViews>
  <sheetFormatPr defaultRowHeight="14.25"/>
  <cols>
    <col customWidth="1" min="1" max="1" width="19.140625"/>
    <col customWidth="1" min="2" max="2" style="43" width="10.7109375"/>
    <col customWidth="1" min="3" max="3" width="12.5703125"/>
    <col bestFit="1" customWidth="1" min="4" max="4" width="14.140625"/>
    <col bestFit="1" customWidth="1" min="5" max="5" width="18.28515625"/>
    <col customWidth="1" min="6" max="6" width="11"/>
    <col bestFit="1" customWidth="1" min="7" max="7" width="14.140625"/>
    <col bestFit="1" customWidth="1" min="8" max="8" width="18.28515625"/>
    <col customWidth="1" min="9" max="9" width="10.7109375"/>
    <col bestFit="1" customWidth="1" min="10" max="10" width="14.140625"/>
    <col bestFit="1" customWidth="1" min="11" max="11" width="18.28515625"/>
  </cols>
  <sheetData>
    <row r="1" ht="37.5">
      <c r="A1" s="31" t="s">
        <v>24</v>
      </c>
      <c r="B1" s="46" t="s">
        <v>78</v>
      </c>
      <c r="C1" s="46" t="s">
        <v>79</v>
      </c>
      <c r="D1" s="46" t="s">
        <v>80</v>
      </c>
      <c r="E1" s="46" t="s">
        <v>81</v>
      </c>
      <c r="F1" s="46" t="s">
        <v>82</v>
      </c>
      <c r="G1" s="46" t="s">
        <v>83</v>
      </c>
      <c r="H1" s="46" t="s">
        <v>84</v>
      </c>
      <c r="I1" s="46" t="s">
        <v>85</v>
      </c>
      <c r="J1" s="46" t="s">
        <v>86</v>
      </c>
      <c r="K1" s="46" t="s">
        <v>87</v>
      </c>
    </row>
    <row r="2" ht="18.75">
      <c r="A2" s="33" t="s">
        <v>28</v>
      </c>
      <c r="B2" s="47">
        <v>2</v>
      </c>
      <c r="C2" s="47">
        <v>6</v>
      </c>
      <c r="D2" s="34">
        <v>27855</v>
      </c>
      <c r="E2" s="34">
        <f t="shared" ref="E2:E18" si="2">C2*D2</f>
        <v>167130</v>
      </c>
      <c r="F2" s="47">
        <v>6</v>
      </c>
      <c r="G2" s="34">
        <v>27855</v>
      </c>
      <c r="H2" s="34">
        <f t="shared" ref="H2:H18" si="3">F2*G2</f>
        <v>167130</v>
      </c>
      <c r="I2" s="47">
        <v>6</v>
      </c>
      <c r="J2" s="34">
        <v>27855</v>
      </c>
      <c r="K2" s="34">
        <f t="shared" ref="K2:K18" si="4">I2*J2</f>
        <v>167130</v>
      </c>
    </row>
    <row r="3" ht="18.75">
      <c r="A3" s="33" t="s">
        <v>29</v>
      </c>
      <c r="B3" s="47">
        <v>2</v>
      </c>
      <c r="C3" s="47">
        <v>20</v>
      </c>
      <c r="D3" s="34">
        <v>29259.669999999998</v>
      </c>
      <c r="E3" s="34">
        <f t="shared" si="2"/>
        <v>585193.39999999991</v>
      </c>
      <c r="F3" s="47">
        <v>20</v>
      </c>
      <c r="G3" s="34">
        <v>29259.669999999998</v>
      </c>
      <c r="H3" s="34">
        <f t="shared" si="3"/>
        <v>585193.39999999991</v>
      </c>
      <c r="I3" s="47">
        <v>20</v>
      </c>
      <c r="J3" s="34">
        <v>29259.669999999998</v>
      </c>
      <c r="K3" s="34">
        <f t="shared" si="4"/>
        <v>585193.39999999991</v>
      </c>
    </row>
    <row r="4" ht="18.75">
      <c r="A4" s="33" t="s">
        <v>29</v>
      </c>
      <c r="B4" s="48" t="s">
        <v>88</v>
      </c>
      <c r="C4" s="47">
        <v>5</v>
      </c>
      <c r="D4" s="34">
        <v>25059.66</v>
      </c>
      <c r="E4" s="34">
        <f t="shared" si="2"/>
        <v>125298.3</v>
      </c>
      <c r="F4" s="47">
        <v>5</v>
      </c>
      <c r="G4" s="34">
        <v>25059.66</v>
      </c>
      <c r="H4" s="34">
        <f t="shared" si="3"/>
        <v>125298.3</v>
      </c>
      <c r="I4" s="47">
        <v>5</v>
      </c>
      <c r="J4" s="34">
        <v>25059.66</v>
      </c>
      <c r="K4" s="34">
        <f t="shared" si="4"/>
        <v>125298.3</v>
      </c>
    </row>
    <row r="5" ht="18.75">
      <c r="A5" s="33" t="s">
        <v>45</v>
      </c>
      <c r="B5" s="47">
        <v>3</v>
      </c>
      <c r="C5" s="47">
        <v>6</v>
      </c>
      <c r="D5" s="34">
        <v>34996.330000000002</v>
      </c>
      <c r="E5" s="34">
        <f t="shared" si="2"/>
        <v>209977.98000000001</v>
      </c>
      <c r="F5" s="47">
        <v>6</v>
      </c>
      <c r="G5" s="34">
        <v>34996.330000000002</v>
      </c>
      <c r="H5" s="34">
        <f t="shared" si="3"/>
        <v>209977.98000000001</v>
      </c>
      <c r="I5" s="47">
        <v>6</v>
      </c>
      <c r="J5" s="34">
        <v>34996.330000000002</v>
      </c>
      <c r="K5" s="34">
        <f t="shared" si="4"/>
        <v>209977.98000000001</v>
      </c>
    </row>
    <row r="6" ht="18.75">
      <c r="A6" s="33" t="s">
        <v>46</v>
      </c>
      <c r="B6" s="47">
        <v>1</v>
      </c>
      <c r="C6" s="47">
        <v>1</v>
      </c>
      <c r="D6" s="34">
        <v>34964.330000000002</v>
      </c>
      <c r="E6" s="34">
        <f t="shared" si="2"/>
        <v>34964.330000000002</v>
      </c>
      <c r="F6" s="47">
        <v>1</v>
      </c>
      <c r="G6" s="34">
        <v>34964.330000000002</v>
      </c>
      <c r="H6" s="34">
        <f t="shared" si="3"/>
        <v>34964.330000000002</v>
      </c>
      <c r="I6" s="47">
        <v>1</v>
      </c>
      <c r="J6" s="34">
        <v>34964.330000000002</v>
      </c>
      <c r="K6" s="34">
        <f t="shared" si="4"/>
        <v>34964.330000000002</v>
      </c>
    </row>
    <row r="7" ht="18.75">
      <c r="A7" s="33" t="s">
        <v>46</v>
      </c>
      <c r="B7" s="47">
        <v>2</v>
      </c>
      <c r="C7" s="47">
        <v>6</v>
      </c>
      <c r="D7" s="34">
        <v>34964.330000000002</v>
      </c>
      <c r="E7" s="34">
        <f t="shared" si="2"/>
        <v>209785.98000000001</v>
      </c>
      <c r="F7" s="47">
        <v>6</v>
      </c>
      <c r="G7" s="34">
        <v>34964.330000000002</v>
      </c>
      <c r="H7" s="34">
        <f t="shared" si="3"/>
        <v>209785.98000000001</v>
      </c>
      <c r="I7" s="47">
        <v>6</v>
      </c>
      <c r="J7" s="34">
        <v>34964.330000000002</v>
      </c>
      <c r="K7" s="34">
        <f t="shared" si="4"/>
        <v>209785.98000000001</v>
      </c>
    </row>
    <row r="8" ht="18.75">
      <c r="A8" s="33" t="s">
        <v>46</v>
      </c>
      <c r="B8" s="47">
        <v>4</v>
      </c>
      <c r="C8" s="47">
        <v>1</v>
      </c>
      <c r="D8" s="34">
        <v>34964.330000000002</v>
      </c>
      <c r="E8" s="34">
        <f t="shared" si="2"/>
        <v>34964.330000000002</v>
      </c>
      <c r="F8" s="47">
        <v>1</v>
      </c>
      <c r="G8" s="34">
        <v>34964.330000000002</v>
      </c>
      <c r="H8" s="34">
        <f t="shared" si="3"/>
        <v>34964.330000000002</v>
      </c>
      <c r="I8" s="47">
        <v>1</v>
      </c>
      <c r="J8" s="34">
        <v>34964.330000000002</v>
      </c>
      <c r="K8" s="34">
        <f t="shared" si="4"/>
        <v>34964.330000000002</v>
      </c>
    </row>
    <row r="9" ht="18.75">
      <c r="A9" s="33" t="s">
        <v>33</v>
      </c>
      <c r="B9" s="47">
        <v>2</v>
      </c>
      <c r="C9" s="47">
        <v>7</v>
      </c>
      <c r="D9" s="34"/>
      <c r="E9" s="34">
        <f t="shared" si="2"/>
        <v>0</v>
      </c>
      <c r="F9" s="47">
        <v>7</v>
      </c>
      <c r="G9" s="34"/>
      <c r="H9" s="34">
        <f t="shared" si="3"/>
        <v>0</v>
      </c>
      <c r="I9" s="47">
        <v>7</v>
      </c>
      <c r="J9" s="34"/>
      <c r="K9" s="34">
        <f t="shared" si="4"/>
        <v>0</v>
      </c>
    </row>
    <row r="10" ht="18.75">
      <c r="A10" s="33" t="s">
        <v>33</v>
      </c>
      <c r="B10" s="47">
        <v>3</v>
      </c>
      <c r="C10" s="47">
        <v>3</v>
      </c>
      <c r="D10" s="34"/>
      <c r="E10" s="34">
        <f t="shared" si="2"/>
        <v>0</v>
      </c>
      <c r="F10" s="47">
        <v>3</v>
      </c>
      <c r="G10" s="34"/>
      <c r="H10" s="34">
        <f t="shared" si="3"/>
        <v>0</v>
      </c>
      <c r="I10" s="47">
        <v>3</v>
      </c>
      <c r="J10" s="34"/>
      <c r="K10" s="34">
        <f t="shared" si="4"/>
        <v>0</v>
      </c>
    </row>
    <row r="11" ht="18.75">
      <c r="A11" s="33" t="s">
        <v>43</v>
      </c>
      <c r="B11" s="47">
        <v>1</v>
      </c>
      <c r="C11" s="47">
        <v>1</v>
      </c>
      <c r="D11" s="34">
        <v>151600</v>
      </c>
      <c r="E11" s="34">
        <f t="shared" si="2"/>
        <v>151600</v>
      </c>
      <c r="F11" s="47">
        <v>1</v>
      </c>
      <c r="G11" s="34">
        <v>151600</v>
      </c>
      <c r="H11" s="34">
        <f t="shared" si="3"/>
        <v>151600</v>
      </c>
      <c r="I11" s="47">
        <v>1</v>
      </c>
      <c r="J11" s="34">
        <v>151600</v>
      </c>
      <c r="K11" s="34">
        <f t="shared" si="4"/>
        <v>151600</v>
      </c>
    </row>
    <row r="12" ht="18.75">
      <c r="A12" s="33" t="s">
        <v>43</v>
      </c>
      <c r="B12" s="47">
        <v>2</v>
      </c>
      <c r="C12" s="47">
        <v>6</v>
      </c>
      <c r="D12" s="34">
        <v>88199.669999999998</v>
      </c>
      <c r="E12" s="34">
        <f t="shared" si="2"/>
        <v>529198.02000000002</v>
      </c>
      <c r="F12" s="47">
        <v>6</v>
      </c>
      <c r="G12" s="34">
        <v>88199.669999999998</v>
      </c>
      <c r="H12" s="34">
        <f t="shared" si="3"/>
        <v>529198.02000000002</v>
      </c>
      <c r="I12" s="47">
        <v>6</v>
      </c>
      <c r="J12" s="34">
        <v>88199.669999999998</v>
      </c>
      <c r="K12" s="34">
        <f t="shared" si="4"/>
        <v>529198.02000000002</v>
      </c>
    </row>
    <row r="13" ht="18.75">
      <c r="A13" s="33" t="s">
        <v>43</v>
      </c>
      <c r="B13" s="47">
        <v>4</v>
      </c>
      <c r="C13" s="47">
        <v>1</v>
      </c>
      <c r="D13" s="34">
        <v>22889.669999999998</v>
      </c>
      <c r="E13" s="34">
        <f t="shared" si="2"/>
        <v>22889.669999999998</v>
      </c>
      <c r="F13" s="47">
        <v>1</v>
      </c>
      <c r="G13" s="34">
        <v>22889.669999999998</v>
      </c>
      <c r="H13" s="34">
        <f t="shared" si="3"/>
        <v>22889.669999999998</v>
      </c>
      <c r="I13" s="47">
        <v>1</v>
      </c>
      <c r="J13" s="34">
        <v>22889.669999999998</v>
      </c>
      <c r="K13" s="34">
        <f t="shared" si="4"/>
        <v>22889.669999999998</v>
      </c>
    </row>
    <row r="14" ht="18.75">
      <c r="A14" s="33" t="s">
        <v>35</v>
      </c>
      <c r="B14" s="47">
        <v>3</v>
      </c>
      <c r="C14" s="47">
        <v>20</v>
      </c>
      <c r="D14" s="34">
        <v>31250</v>
      </c>
      <c r="E14" s="34">
        <f t="shared" si="2"/>
        <v>625000</v>
      </c>
      <c r="F14" s="47">
        <v>20</v>
      </c>
      <c r="G14" s="34">
        <v>31250</v>
      </c>
      <c r="H14" s="34">
        <f t="shared" si="3"/>
        <v>625000</v>
      </c>
      <c r="I14" s="47">
        <v>20</v>
      </c>
      <c r="J14" s="34">
        <v>31250</v>
      </c>
      <c r="K14" s="34">
        <f t="shared" si="4"/>
        <v>625000</v>
      </c>
    </row>
    <row r="15" ht="18.75">
      <c r="A15" s="33" t="s">
        <v>36</v>
      </c>
      <c r="B15" s="47">
        <v>2</v>
      </c>
      <c r="C15" s="47">
        <v>4</v>
      </c>
      <c r="D15" s="34">
        <v>25430</v>
      </c>
      <c r="E15" s="34">
        <f t="shared" si="2"/>
        <v>101720</v>
      </c>
      <c r="F15" s="47">
        <v>4</v>
      </c>
      <c r="G15" s="34">
        <v>25430</v>
      </c>
      <c r="H15" s="34">
        <f t="shared" si="3"/>
        <v>101720</v>
      </c>
      <c r="I15" s="47">
        <v>4</v>
      </c>
      <c r="J15" s="34">
        <v>25430</v>
      </c>
      <c r="K15" s="34">
        <f t="shared" si="4"/>
        <v>101720</v>
      </c>
    </row>
    <row r="16" ht="18.75">
      <c r="A16" s="33" t="s">
        <v>44</v>
      </c>
      <c r="B16" s="47">
        <v>2</v>
      </c>
      <c r="C16" s="47">
        <v>7</v>
      </c>
      <c r="D16" s="34">
        <v>69569.669999999998</v>
      </c>
      <c r="E16" s="34">
        <f t="shared" si="2"/>
        <v>486987.69</v>
      </c>
      <c r="F16" s="47">
        <v>7</v>
      </c>
      <c r="G16" s="34">
        <v>69569.669999999998</v>
      </c>
      <c r="H16" s="34">
        <f t="shared" si="3"/>
        <v>486987.69</v>
      </c>
      <c r="I16" s="47">
        <v>7</v>
      </c>
      <c r="J16" s="34">
        <v>69569.669999999998</v>
      </c>
      <c r="K16" s="34">
        <f t="shared" si="4"/>
        <v>486987.69</v>
      </c>
    </row>
    <row r="17" ht="18.75">
      <c r="A17" s="33" t="s">
        <v>39</v>
      </c>
      <c r="B17" s="47"/>
      <c r="C17" s="47"/>
      <c r="D17" s="34"/>
      <c r="E17" s="34">
        <f t="shared" si="2"/>
        <v>0</v>
      </c>
      <c r="F17" s="47"/>
      <c r="G17" s="34"/>
      <c r="H17" s="34">
        <f t="shared" si="3"/>
        <v>0</v>
      </c>
      <c r="I17" s="47"/>
      <c r="J17" s="34"/>
      <c r="K17" s="34">
        <f t="shared" si="4"/>
        <v>0</v>
      </c>
    </row>
    <row r="18" ht="18.75">
      <c r="A18" s="33" t="s">
        <v>47</v>
      </c>
      <c r="B18" s="47">
        <v>3</v>
      </c>
      <c r="C18" s="47">
        <v>6</v>
      </c>
      <c r="D18" s="34">
        <v>30000</v>
      </c>
      <c r="E18" s="34">
        <f t="shared" si="2"/>
        <v>180000</v>
      </c>
      <c r="F18" s="47">
        <v>6</v>
      </c>
      <c r="G18" s="34">
        <v>30000</v>
      </c>
      <c r="H18" s="34">
        <f t="shared" si="3"/>
        <v>180000</v>
      </c>
      <c r="I18" s="47">
        <v>6</v>
      </c>
      <c r="J18" s="34">
        <v>30000</v>
      </c>
      <c r="K18" s="34">
        <f t="shared" si="4"/>
        <v>180000</v>
      </c>
    </row>
    <row r="19" ht="18.75">
      <c r="A19" s="49" t="s">
        <v>41</v>
      </c>
      <c r="B19" s="50"/>
      <c r="C19" s="51">
        <v>190</v>
      </c>
      <c r="D19" s="52"/>
      <c r="E19" s="52">
        <f>SUM(E2:E18)</f>
        <v>3464709.6999999997</v>
      </c>
      <c r="F19" s="51"/>
      <c r="G19" s="52"/>
      <c r="H19" s="52">
        <f>SUM(H2:H18)</f>
        <v>3464709.6999999997</v>
      </c>
      <c r="I19" s="51"/>
      <c r="J19" s="52"/>
      <c r="K19" s="52">
        <f>SUM(K2:K18)</f>
        <v>3464709.6999999997</v>
      </c>
    </row>
    <row r="20" ht="18.75">
      <c r="A20" s="53" t="s">
        <v>89</v>
      </c>
      <c r="B20" s="54"/>
      <c r="C20" s="55"/>
      <c r="D20" s="56"/>
      <c r="E20" s="56">
        <v>5280100</v>
      </c>
      <c r="F20" s="55"/>
      <c r="G20" s="56"/>
      <c r="H20" s="56">
        <v>5573800</v>
      </c>
      <c r="I20" s="55"/>
      <c r="J20" s="56"/>
      <c r="K20" s="56">
        <v>5573800</v>
      </c>
    </row>
    <row r="21" ht="18.75">
      <c r="A21" s="57"/>
      <c r="B21" s="58"/>
      <c r="C21" s="59"/>
      <c r="D21" s="60"/>
      <c r="E21" s="60">
        <f>E19-E20</f>
        <v>-1815390.3000000003</v>
      </c>
      <c r="F21" s="59"/>
      <c r="G21" s="60"/>
      <c r="H21" s="60">
        <f>H19-H20</f>
        <v>-2109090.3000000003</v>
      </c>
      <c r="I21" s="59"/>
      <c r="J21" s="60"/>
      <c r="K21" s="60">
        <f>K19-K20</f>
        <v>-2109090.3000000003</v>
      </c>
    </row>
  </sheetData>
  <autoFilter ref="A1:K1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Лапаев Денис Сергеевич</cp:lastModifiedBy>
  <cp:revision>1</cp:revision>
  <dcterms:modified xsi:type="dcterms:W3CDTF">2026-08-12T09:43:12Z</dcterms:modified>
</cp:coreProperties>
</file>