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ergeeva_ma\Desktop\Контракт ЕАТ\2026\Филина\компьютер\"/>
    </mc:Choice>
  </mc:AlternateContent>
  <xr:revisionPtr revIDLastSave="0" documentId="13_ncr:1_{222B6F7C-8DAF-4CCD-A954-08366E7BF59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Расчет цены (за ед.)" sheetId="1" r:id="rId1"/>
  </sheets>
  <definedNames>
    <definedName name="_xlnm.Print_Area" localSheetId="0">'Расчет цены (за ед.)'!$A$1:$Q$11</definedName>
  </definedNames>
  <calcPr calcId="191029" iterateDelta="1E-4"/>
</workbook>
</file>

<file path=xl/calcChain.xml><?xml version="1.0" encoding="utf-8"?>
<calcChain xmlns="http://schemas.openxmlformats.org/spreadsheetml/2006/main">
  <c r="Q9" i="1" l="1"/>
  <c r="P8" i="1"/>
  <c r="O8" i="1"/>
  <c r="M8" i="1"/>
  <c r="N8" i="1" s="1"/>
  <c r="L8" i="1"/>
  <c r="O7" i="1"/>
  <c r="P7" i="1" s="1"/>
  <c r="L7" i="1"/>
  <c r="M7" i="1" s="1"/>
  <c r="N7" i="1" s="1"/>
  <c r="O6" i="1"/>
  <c r="P6" i="1" s="1"/>
  <c r="L6" i="1"/>
  <c r="M6" i="1" s="1"/>
  <c r="N6" i="1" s="1"/>
</calcChain>
</file>

<file path=xl/sharedStrings.xml><?xml version="1.0" encoding="utf-8"?>
<sst xmlns="http://schemas.openxmlformats.org/spreadsheetml/2006/main" count="35" uniqueCount="29">
  <si>
    <t>Начальная (максимальная) цена контракта установлена в соответствии с приказом Минэкономразвития РФ от 02,10,13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методом сопоставимых рыночных цен (анализа рынка) на товары, являющиеся предметом аукциона, так как является приоритетным для определения и обоснования НМЦК, В соответствии с п, 3,7,1, вышеуказанного нормативного акта Заказчиком были направлены соответствующие запросы о предоставлении ценовой информации Поставщикам товаров, являющихся предметом закупки, осуществлен поиск ценовой информации в реестре контрактов, заключенных заказчиками, исследованы информационные сайты, В соответствии  с п,3,19, Заказчик использовал цены предлагаемые тремя различными Поставщиками</t>
  </si>
  <si>
    <t>№</t>
  </si>
  <si>
    <t>Наименование предмета контракта</t>
  </si>
  <si>
    <t>ОКПД 2/КТРУ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</si>
  <si>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</si>
  <si>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</si>
  <si>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</si>
  <si>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</si>
  <si>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</si>
  <si>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№1 </t>
  </si>
  <si>
    <t xml:space="preserve">Поставщик №2 </t>
  </si>
  <si>
    <t xml:space="preserve">Поставщик №3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</si>
  <si>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</si>
  <si>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</si>
  <si>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</si>
  <si>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>Расчет Н(М)ЦК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</si>
  <si>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</si>
  <si>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Н(М)ЦК, ЦКЕП контракта с учетом округления цены за единицу (руб.)</t>
  </si>
  <si>
    <t>Цена за ед., руб.</t>
  </si>
  <si>
    <t>Цена, всего, руб.</t>
  </si>
  <si>
    <t>шт</t>
  </si>
  <si>
    <t>Кабель Ugreen DisplayPort - DisplayPort, 3 м</t>
  </si>
  <si>
    <t>Монитор для видеонаблюдения RVi-1M27Q-1P</t>
  </si>
  <si>
    <t>ИТОГО:</t>
  </si>
  <si>
    <t>27.32.13.150</t>
  </si>
  <si>
    <t>26.20.17.110</t>
  </si>
  <si>
    <t>ОБОСНОВАНИЕ НАЧАЛЬНОЙ  (МАКСИМАЛЬНОЙ) ЦЕНЫ КОНТРАКТА (НМЦК) на поставку товара</t>
  </si>
  <si>
    <t>Системный блок в сборе:
1) Материнская плата mATX Supermicro MBD-X13SAQ-B (LGA1700, Q670E, 4*DDR4
(4400), PCIe, M.2, 8*SATA, 4*USB 3.2, 2*USB 2.0, HDMI, DP);
2) Процессор Intel Core i7-14700K CM8071504820721 Raptor Lake 20C/28T 2.5-5.6GHz
(LGA1700, L3 33MB, 10nm, UHD Graphics 770 1.6GHz, 253W TDP) OEM
3) Кулер ID-Cooling FROZN A620 PRO SE LGA1700/1200/115X/AM5/AM4 (120mm fan,
300-2000rpm, 58CFM, 27.2dBA, 4-pin PWM) RET;
4) Оперативная память DDR5 16GB Kingston KVR56U46BS8-16 5600MHz CL46 1RX8 1.1V
16Gbit retail;
5) Накопитель SSD 2.5'' Kingston SA400S37/240G SSDNow A400 240GB TLC SATA
6Gbit/s 350/500MB/s MTBF 1M 80TBW RTL;
6) Видеокарта PCI-E ASUS GeForce RTX 5050 PRIME OC (PRIME-RTX5050-O8G) 8GB GDDR6 128bit 2707/2000MHz HDMI 3*DP;
7) Блок питания ATX Zalman ZM650-GVII 650W, EPS, APFC, fan 120mm, 80+ Bronze, Retail
8) Корпус ATX AeroCool TOMAHAWK S черный, без БП, 2хUSB2.0 , аудио;
9) Вентилятор для корпуса AeroCool Force 12 PWM 4718009158016 black, 120x120x25мм,
500-1500 об./мин., разъем PWM 4-PIN, 18.2-27.5 dBA.</t>
  </si>
  <si>
    <t>26.20.15.120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</si>
</sst>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6" x14ac:knownFonts="1">
    <font>
      <sz val="11"/>
      <color theme="1"/>
      <name val="Calibri"/>
      <scheme val="minor"/>
    </font>
    <font>
      <sz val="10"/>
      <name val="Times New Roman"/>
    </font>
    <font>
      <b/>
      <sz val="10"/>
      <name val="Times New Roman"/>
    </font>
    <font>
      <sz val="11"/>
      <name val="Times New Roman"/>
    </font>
    <font>
      <sz val="14"/>
      <name val="Times New Roman"/>
    </font>
    <font>
      <i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horizontal="right" vertical="center" wrapText="1"/>
      <protection locked="0"/>
    </xf>
    <xf numFmtId="0" fontId="2" fillId="0" borderId="8" xfId="0" applyFont="1" applyBorder="1" applyAlignment="1" applyProtection="1">
      <alignment horizontal="right" vertical="center" wrapText="1"/>
      <protection locked="0"/>
    </xf>
    <xf numFmtId="0" fontId="2" fillId="0" borderId="5" xfId="0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954248</xdr:rowOff>
    </xdr:from>
    <xdr:to>
      <xdr:col>14</xdr:col>
      <xdr:colOff>27346</xdr:colOff>
      <xdr:row>3</xdr:row>
      <xdr:rowOff>1306056</xdr:rowOff>
    </xdr:to>
    <xdr:pic>
      <xdr:nvPicPr>
        <xdr:cNvPr id="4272" name="Picture 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27346</xdr:colOff>
      <xdr:row>3</xdr:row>
      <xdr:rowOff>933554</xdr:rowOff>
    </xdr:from>
    <xdr:to>
      <xdr:col>12</xdr:col>
      <xdr:colOff>1000125</xdr:colOff>
      <xdr:row>3</xdr:row>
      <xdr:rowOff>1372738</xdr:rowOff>
    </xdr:to>
    <xdr:pic>
      <xdr:nvPicPr>
        <xdr:cNvPr id="4273" name="Picture 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9394</xdr:colOff>
      <xdr:row>3</xdr:row>
      <xdr:rowOff>1639468</xdr:rowOff>
    </xdr:from>
    <xdr:to>
      <xdr:col>15</xdr:col>
      <xdr:colOff>27737</xdr:colOff>
      <xdr:row>3</xdr:row>
      <xdr:rowOff>1982078</xdr:rowOff>
    </xdr:to>
    <xdr:pic>
      <xdr:nvPicPr>
        <xdr:cNvPr id="4274" name="Picture 5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155860</xdr:colOff>
      <xdr:row>3</xdr:row>
      <xdr:rowOff>1478510</xdr:rowOff>
    </xdr:from>
    <xdr:to>
      <xdr:col>14</xdr:col>
      <xdr:colOff>311720</xdr:colOff>
      <xdr:row>3</xdr:row>
      <xdr:rowOff>1706150</xdr:rowOff>
    </xdr:to>
    <xdr:pic>
      <xdr:nvPicPr>
        <xdr:cNvPr id="4275" name="Picture 6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9394</xdr:colOff>
      <xdr:row>3</xdr:row>
      <xdr:rowOff>1639468</xdr:rowOff>
    </xdr:from>
    <xdr:to>
      <xdr:col>15</xdr:col>
      <xdr:colOff>27737</xdr:colOff>
      <xdr:row>3</xdr:row>
      <xdr:rowOff>1982078</xdr:rowOff>
    </xdr:to>
    <xdr:pic>
      <xdr:nvPicPr>
        <xdr:cNvPr id="4276" name="Picture 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155860</xdr:colOff>
      <xdr:row>3</xdr:row>
      <xdr:rowOff>1478510</xdr:rowOff>
    </xdr:from>
    <xdr:to>
      <xdr:col>14</xdr:col>
      <xdr:colOff>311720</xdr:colOff>
      <xdr:row>3</xdr:row>
      <xdr:rowOff>1706150</xdr:rowOff>
    </xdr:to>
    <xdr:pic>
      <xdr:nvPicPr>
        <xdr:cNvPr id="4277" name="Picture 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137367</xdr:colOff>
      <xdr:row>4</xdr:row>
      <xdr:rowOff>1001241</xdr:rowOff>
    </xdr:from>
    <xdr:to>
      <xdr:col>14</xdr:col>
      <xdr:colOff>402858</xdr:colOff>
      <xdr:row>4</xdr:row>
      <xdr:rowOff>1222027</xdr:rowOff>
    </xdr:to>
    <xdr:pic>
      <xdr:nvPicPr>
        <xdr:cNvPr id="4278" name="Picture 6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4"/>
  <sheetViews>
    <sheetView tabSelected="1" zoomScale="90" workbookViewId="0">
      <selection activeCell="D6" sqref="D6"/>
    </sheetView>
  </sheetViews>
  <sheetFormatPr defaultRowHeight="12.75" customHeight="1" x14ac:dyDescent="0.25"/>
  <cols>
    <col min="1" max="1" width="3.140625" style="1" customWidth="1"/>
    <col min="2" max="2" width="52.5703125" style="1" customWidth="1"/>
    <col min="3" max="3" width="13.5703125" style="1" bestFit="1" customWidth="1"/>
    <col min="4" max="4" width="6.85546875" style="1" bestFit="1" customWidth="1"/>
    <col min="5" max="5" width="6.85546875" style="1" customWidth="1"/>
    <col min="6" max="7" width="14.5703125" style="1" customWidth="1"/>
    <col min="8" max="11" width="14.42578125" style="1" customWidth="1"/>
    <col min="12" max="12" width="15.5703125" style="1" customWidth="1"/>
    <col min="13" max="13" width="15.42578125" style="1" customWidth="1"/>
    <col min="14" max="14" width="14.42578125" style="1" customWidth="1"/>
    <col min="15" max="15" width="21.140625" style="1" customWidth="1"/>
    <col min="16" max="16" width="14.85546875" style="1" customWidth="1"/>
    <col min="17" max="17" width="17.5703125" style="1" customWidth="1"/>
    <col min="18" max="257" width="9.140625" style="1" customWidth="1"/>
  </cols>
  <sheetData>
    <row r="1" spans="1:17" ht="15" x14ac:dyDescent="0.25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59.2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46.35" customHeight="1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/>
      <c r="H3" s="21"/>
      <c r="I3" s="21"/>
      <c r="J3" s="21"/>
      <c r="K3" s="21"/>
      <c r="L3" s="27" t="s">
        <v>7</v>
      </c>
      <c r="M3" s="27"/>
      <c r="N3" s="27"/>
      <c r="O3" s="21" t="s">
        <v>8</v>
      </c>
      <c r="P3" s="21"/>
      <c r="Q3" s="21"/>
    </row>
    <row r="4" spans="1:17" ht="46.35" customHeight="1" x14ac:dyDescent="0.25">
      <c r="A4" s="21"/>
      <c r="B4" s="21"/>
      <c r="C4" s="21"/>
      <c r="D4" s="21"/>
      <c r="E4" s="21"/>
      <c r="F4" s="21" t="s">
        <v>9</v>
      </c>
      <c r="G4" s="21"/>
      <c r="H4" s="21" t="s">
        <v>10</v>
      </c>
      <c r="I4" s="21"/>
      <c r="J4" s="21" t="s">
        <v>11</v>
      </c>
      <c r="K4" s="21"/>
      <c r="L4" s="21" t="s">
        <v>12</v>
      </c>
      <c r="M4" s="21" t="s">
        <v>13</v>
      </c>
      <c r="N4" s="21" t="s">
        <v>14</v>
      </c>
      <c r="O4" s="20" t="s">
        <v>15</v>
      </c>
      <c r="P4" s="21" t="s">
        <v>16</v>
      </c>
      <c r="Q4" s="21" t="s">
        <v>17</v>
      </c>
    </row>
    <row r="5" spans="1:17" ht="103.5" customHeight="1" x14ac:dyDescent="0.25">
      <c r="A5" s="21"/>
      <c r="B5" s="21"/>
      <c r="C5" s="21"/>
      <c r="D5" s="21"/>
      <c r="E5" s="21"/>
      <c r="F5" s="3" t="s">
        <v>18</v>
      </c>
      <c r="G5" s="3" t="s">
        <v>19</v>
      </c>
      <c r="H5" s="3" t="s">
        <v>18</v>
      </c>
      <c r="I5" s="3" t="s">
        <v>19</v>
      </c>
      <c r="J5" s="3" t="s">
        <v>18</v>
      </c>
      <c r="K5" s="3" t="s">
        <v>19</v>
      </c>
      <c r="L5" s="21"/>
      <c r="M5" s="21"/>
      <c r="N5" s="21"/>
      <c r="O5" s="20"/>
      <c r="P5" s="21"/>
      <c r="Q5" s="21"/>
    </row>
    <row r="6" spans="1:17" ht="363.75" customHeight="1" x14ac:dyDescent="0.25">
      <c r="A6" s="2">
        <v>1</v>
      </c>
      <c r="B6" s="4" t="s">
        <v>27</v>
      </c>
      <c r="C6" s="4" t="s">
        <v>28</v>
      </c>
      <c r="D6" s="5" t="s">
        <v>20</v>
      </c>
      <c r="E6" s="6">
        <v>2</v>
      </c>
      <c r="F6" s="6">
        <v>162033.9</v>
      </c>
      <c r="G6" s="5">
        <v>486101.7</v>
      </c>
      <c r="H6" s="6">
        <v>165120.26</v>
      </c>
      <c r="I6" s="6">
        <v>495360.78</v>
      </c>
      <c r="J6" s="6">
        <v>154318</v>
      </c>
      <c r="K6" s="6">
        <v>462954</v>
      </c>
      <c r="L6" s="5">
        <f>AVERAGE(F6,H6,J6)</f>
        <v>160490.72</v>
      </c>
      <c r="M6" s="2">
        <f>SQRT(((SUM((POWER(J6-L6,2)),(POWER(H6-L6,2)),(POWER(F6-L6,2))))/(3-1)))</f>
        <v>5564.0146172705217</v>
      </c>
      <c r="N6" s="2">
        <f>M6/L6*100</f>
        <v>3.4668762264076838</v>
      </c>
      <c r="O6" s="7">
        <f>((E6/3)*(SUM(F6,H6,J6)))</f>
        <v>320981.44</v>
      </c>
      <c r="P6" s="8">
        <f>O6/E6</f>
        <v>160490.72</v>
      </c>
      <c r="Q6" s="7">
        <v>320981.44</v>
      </c>
    </row>
    <row r="7" spans="1:17" ht="363.75" customHeight="1" x14ac:dyDescent="0.25">
      <c r="A7" s="9">
        <v>2</v>
      </c>
      <c r="B7" s="10" t="s">
        <v>21</v>
      </c>
      <c r="C7" s="10" t="s">
        <v>24</v>
      </c>
      <c r="D7" s="11" t="s">
        <v>20</v>
      </c>
      <c r="E7" s="12">
        <v>3</v>
      </c>
      <c r="F7" s="13">
        <v>1499</v>
      </c>
      <c r="G7" s="14">
        <v>2998</v>
      </c>
      <c r="H7" s="13">
        <v>1399</v>
      </c>
      <c r="I7" s="13">
        <v>2798</v>
      </c>
      <c r="J7" s="13">
        <v>2090</v>
      </c>
      <c r="K7" s="13">
        <v>4180</v>
      </c>
      <c r="L7" s="14">
        <f>AVERAGE(F7,H7,J7)</f>
        <v>1662.6666666666667</v>
      </c>
      <c r="M7" s="15">
        <f>SQRT(((SUM((POWER(J7-L7,2)),(POWER(H7-L7,2)),(POWER(F7-L7,2))))/(3-1)))</f>
        <v>373.44388244197194</v>
      </c>
      <c r="N7" s="2">
        <f>M7/L7*100</f>
        <v>22.460538238290212</v>
      </c>
      <c r="O7" s="7">
        <f>((E7/3)*(SUM(F7,H7,J7)))</f>
        <v>4988</v>
      </c>
      <c r="P7" s="8">
        <f>O7/E7</f>
        <v>1662.6666666666667</v>
      </c>
      <c r="Q7" s="7">
        <v>4988.01</v>
      </c>
    </row>
    <row r="8" spans="1:17" ht="77.25" customHeight="1" x14ac:dyDescent="0.25">
      <c r="A8" s="9">
        <v>3</v>
      </c>
      <c r="B8" s="10" t="s">
        <v>22</v>
      </c>
      <c r="C8" s="10" t="s">
        <v>25</v>
      </c>
      <c r="D8" s="11" t="s">
        <v>20</v>
      </c>
      <c r="E8" s="12">
        <v>2</v>
      </c>
      <c r="F8" s="13">
        <v>38610</v>
      </c>
      <c r="G8" s="14">
        <v>77220</v>
      </c>
      <c r="H8" s="13">
        <v>32990</v>
      </c>
      <c r="I8" s="13">
        <v>65980</v>
      </c>
      <c r="J8" s="13">
        <v>32990</v>
      </c>
      <c r="K8" s="13">
        <v>65980</v>
      </c>
      <c r="L8" s="16">
        <f>AVERAGE(F8,H8,J8)</f>
        <v>34863.333333333336</v>
      </c>
      <c r="M8" s="2">
        <f>SQRT(((SUM((POWER(J8-L8,2)),(POWER(H8-L8,2)),(POWER(F8-L8,2))))/(3-1)))</f>
        <v>3244.708512845697</v>
      </c>
      <c r="N8" s="2">
        <f>M8/L8*100</f>
        <v>9.3069371245215518</v>
      </c>
      <c r="O8" s="7">
        <f>((E8/3)*(SUM(F8,H8,J8)))</f>
        <v>69726.666666666657</v>
      </c>
      <c r="P8" s="8">
        <f>O8/E8</f>
        <v>34863.333333333328</v>
      </c>
      <c r="Q8" s="7">
        <v>69726.66</v>
      </c>
    </row>
    <row r="9" spans="1:17" s="17" customFormat="1" ht="15.75" customHeight="1" x14ac:dyDescent="0.25">
      <c r="A9" s="22" t="s">
        <v>23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4"/>
      <c r="M9" s="24"/>
      <c r="N9" s="24"/>
      <c r="O9" s="24"/>
      <c r="P9" s="25"/>
      <c r="Q9" s="18">
        <f>SUM(Q6:Q8)</f>
        <v>395696.11</v>
      </c>
    </row>
    <row r="12" spans="1:17" ht="26.25" customHeight="1" x14ac:dyDescent="0.3">
      <c r="I12" s="19"/>
      <c r="J12" s="19"/>
    </row>
    <row r="13" spans="1:17" ht="12.75" customHeight="1" x14ac:dyDescent="0.3">
      <c r="I13" s="19"/>
      <c r="J13" s="19"/>
    </row>
    <row r="14" spans="1:17" ht="22.5" customHeight="1" x14ac:dyDescent="0.3">
      <c r="I14" s="19"/>
      <c r="J14" s="19"/>
    </row>
  </sheetData>
  <mergeCells count="20">
    <mergeCell ref="J4:K4"/>
    <mergeCell ref="L4:L5"/>
    <mergeCell ref="M4:M5"/>
    <mergeCell ref="N4:N5"/>
    <mergeCell ref="O4:O5"/>
    <mergeCell ref="P4:P5"/>
    <mergeCell ref="Q4:Q5"/>
    <mergeCell ref="A9:P9"/>
    <mergeCell ref="A1:Q1"/>
    <mergeCell ref="A2:Q2"/>
    <mergeCell ref="A3:A5"/>
    <mergeCell ref="B3:B5"/>
    <mergeCell ref="C3:C5"/>
    <mergeCell ref="D3:D5"/>
    <mergeCell ref="E3:E5"/>
    <mergeCell ref="F3:K3"/>
    <mergeCell ref="L3:N3"/>
    <mergeCell ref="O3:Q3"/>
    <mergeCell ref="F4:G4"/>
    <mergeCell ref="H4:I4"/>
  </mergeCells>
  <pageMargins left="0.70866099999999987" right="0.70866099999999987" top="0.748031" bottom="0.748031" header="0.31496099999999999" footer="0.31496099999999999"/>
  <pageSetup paperSize="9" scale="51" fitToHeight="3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 (за ед.)</vt:lpstr>
      <vt:lpstr>'Расчет цены (за ед.)'!Область_печати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Сергеева Марина Александровна</cp:lastModifiedBy>
  <cp:revision>6</cp:revision>
  <dcterms:created xsi:type="dcterms:W3CDTF">2014-01-15T18:15:00Z</dcterms:created>
  <dcterms:modified xsi:type="dcterms:W3CDTF">2026-08-12T07:15:10Z</dcterms:modified>
  <cp:version>1048576</cp:version>
</cp:coreProperties>
</file>