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6\ЕАТ РФ\Химические реактивы 34600,00\"/>
    </mc:Choice>
  </mc:AlternateContent>
  <xr:revisionPtr revIDLastSave="0" documentId="13_ncr:1_{71B9C0CC-5953-4B3F-A91B-02FC0D744B9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ср.ариф." sheetId="1" r:id="rId1"/>
    <sheet name="Лист2" sheetId="2" r:id="rId2"/>
    <sheet name="Лист3" sheetId="3" r:id="rId3"/>
  </sheets>
  <definedNames>
    <definedName name="OLE_LINK1" localSheetId="0">'ср.ариф.'!#REF!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0" i="1" l="1"/>
  <c r="T10" i="1"/>
  <c r="P10" i="1"/>
  <c r="O10" i="1"/>
  <c r="N10" i="1"/>
  <c r="S10" i="1" s="1"/>
  <c r="N8" i="1"/>
  <c r="S8" i="1" s="1"/>
  <c r="N9" i="1"/>
  <c r="S9" i="1" s="1"/>
  <c r="U8" i="1"/>
  <c r="U9" i="1"/>
  <c r="T8" i="1"/>
  <c r="T9" i="1"/>
  <c r="P8" i="1"/>
  <c r="P9" i="1"/>
  <c r="O8" i="1"/>
  <c r="O9" i="1"/>
  <c r="U7" i="1"/>
  <c r="T7" i="1"/>
  <c r="P7" i="1"/>
  <c r="O7" i="1"/>
  <c r="N7" i="1"/>
  <c r="S7" i="1" s="1"/>
  <c r="U11" i="1" l="1"/>
  <c r="Q10" i="1"/>
  <c r="R10" i="1" s="1"/>
  <c r="Q8" i="1"/>
  <c r="R8" i="1" s="1"/>
  <c r="Q9" i="1"/>
  <c r="R9" i="1" s="1"/>
  <c r="Q7" i="1"/>
  <c r="R7" i="1" s="1"/>
</calcChain>
</file>

<file path=xl/sharedStrings.xml><?xml version="1.0" encoding="utf-8"?>
<sst xmlns="http://schemas.openxmlformats.org/spreadsheetml/2006/main" count="42" uniqueCount="34">
  <si>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</si>
  <si>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</si>
  <si>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</si>
  <si>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</si>
  <si>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</si>
  <si>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</si>
  <si>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</si>
  <si>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</si>
  <si>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</si>
  <si>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</si>
  <si>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</si>
  <si>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</si>
  <si>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</si>
  <si>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</si>
  <si>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</si>
  <si>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</si>
  <si>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</si>
  <si>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</si>
  <si>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</si>
  <si>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</si>
  <si>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</si>
  <si>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</si>
  <si>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</si>
  <si>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</si>
  <si>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</si>
  <si>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</si>
  <si>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(должность)                                         подписано ЭЦП                (расшифровка подписи)</t>
  </si>
  <si>
    <t>шт</t>
  </si>
  <si>
    <t xml:space="preserve">4-Метил-2-оксовалериановая кислота, 98%
Фасовка 1 г
</t>
  </si>
  <si>
    <t xml:space="preserve">2-Оксовалериановая кислота, ≥95%(GC)
Фасовка 5 мл
</t>
  </si>
  <si>
    <t xml:space="preserve">Фильтры обеззоленные "Белая лента" d 150мм, 
Фасовка уп.100 шт, 1 уп.
</t>
  </si>
  <si>
    <t xml:space="preserve">Фильтры обеззоленные "Белая лента" d 180мм, 
Фасовка уп.100 шт, 1 уп.
</t>
  </si>
  <si>
    <t>на  поставку химических реактивов и расходных материалов</t>
  </si>
  <si>
    <t>В результате проведенного расчета стартовая цена составит    34 600 руб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</si>
</sst>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2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7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/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2" fontId="21" fillId="0" borderId="0" xfId="0" applyNumberFormat="1" applyFont="1"/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4" fillId="0" borderId="0" xfId="0" applyFont="1"/>
    <xf numFmtId="4" fontId="21" fillId="0" borderId="11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>
      <alignment horizontal="left" vertical="center" wrapText="1"/>
    </xf>
    <xf numFmtId="0" fontId="30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14" fontId="26" fillId="0" borderId="0" xfId="0" applyNumberFormat="1" applyFont="1" applyBorder="1" applyAlignment="1">
      <alignment horizontal="center" vertical="top" wrapText="1"/>
    </xf>
    <xf numFmtId="164" fontId="23" fillId="0" borderId="1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Плохой 2" xfId="38" xr:uid="{00000000-0005-0000-0000-000026000000}"/>
    <cellStyle name="Пояснение 2" xfId="39" xr:uid="{00000000-0005-0000-0000-000027000000}"/>
    <cellStyle name="Примечание 2" xfId="40" xr:uid="{00000000-0005-0000-0000-000028000000}"/>
    <cellStyle name="Связанная ячейка 2" xfId="41" xr:uid="{00000000-0005-0000-0000-000029000000}"/>
    <cellStyle name="Текст предупреждения 2" xfId="42" xr:uid="{00000000-0005-0000-0000-00002A000000}"/>
    <cellStyle name="Хороший 2" xfId="43" xr:uid="{00000000-0005-0000-0000-00002B000000}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424B5E"/>
      <rgbColor rgb="FF339966"/>
      <rgbColor rgb="FF1B1B1B"/>
      <rgbColor rgb="FF2F36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343461</xdr:colOff>
      <xdr:row>13</xdr:row>
      <xdr:rowOff>192838</xdr:rowOff>
    </xdr:from>
    <xdr:to>
      <xdr:col>15</xdr:col>
      <xdr:colOff>732696</xdr:colOff>
      <xdr:row>13</xdr:row>
      <xdr:rowOff>923113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39296" y="5625450"/>
          <a:ext cx="10393847" cy="73027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15</xdr:col>
      <xdr:colOff>98611</xdr:colOff>
      <xdr:row>3</xdr:row>
      <xdr:rowOff>35860</xdr:rowOff>
    </xdr:from>
    <xdr:to>
      <xdr:col>20</xdr:col>
      <xdr:colOff>1511934</xdr:colOff>
      <xdr:row>3</xdr:row>
      <xdr:rowOff>262300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99058" y="753036"/>
          <a:ext cx="6067686" cy="2264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zoomScale="85" zoomScaleNormal="85" workbookViewId="0">
      <pane ySplit="1" topLeftCell="A2" activePane="bottomLeft" state="frozen"/>
      <selection pane="bottomLeft" activeCell="A15" sqref="A15:S15"/>
    </sheetView>
  </sheetViews>
  <sheetFormatPr defaultColWidth="9.140625" defaultRowHeight="15" x14ac:dyDescent="0.2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6" style="1" customWidth="1"/>
    <col min="6" max="6" width="18" style="1" customWidth="1"/>
    <col min="7" max="7" width="12.14062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22.7109375" style="1" customWidth="1"/>
    <col min="22" max="22" width="9.28515625" style="1" customWidth="1"/>
    <col min="23" max="1024" width="9.140625" style="1"/>
  </cols>
  <sheetData>
    <row r="1" spans="1:21" ht="22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22.5" customHeight="1" x14ac:dyDescent="0.25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2.7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"/>
    </row>
    <row r="4" spans="1:21" ht="21.75" customHeight="1" x14ac:dyDescent="0.3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3"/>
    </row>
    <row r="5" spans="1:21" ht="41.25" customHeight="1" x14ac:dyDescent="0.25">
      <c r="A5" s="25" t="s">
        <v>2</v>
      </c>
      <c r="B5" s="25" t="s">
        <v>3</v>
      </c>
      <c r="C5" s="26" t="s">
        <v>4</v>
      </c>
      <c r="D5" s="25" t="s">
        <v>5</v>
      </c>
      <c r="E5" s="5" t="s">
        <v>6</v>
      </c>
      <c r="F5" s="5" t="s">
        <v>7</v>
      </c>
      <c r="G5" s="5" t="s">
        <v>8</v>
      </c>
      <c r="H5" s="27" t="s">
        <v>9</v>
      </c>
      <c r="I5" s="27"/>
      <c r="J5" s="27"/>
      <c r="K5" s="27" t="s">
        <v>10</v>
      </c>
      <c r="L5" s="27"/>
      <c r="M5" s="27"/>
      <c r="N5" s="27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7" t="s">
        <v>16</v>
      </c>
      <c r="T5" s="27" t="s">
        <v>17</v>
      </c>
      <c r="U5" s="31" t="s">
        <v>18</v>
      </c>
    </row>
    <row r="6" spans="1:21" ht="39" customHeight="1" x14ac:dyDescent="0.25">
      <c r="A6" s="25"/>
      <c r="B6" s="25"/>
      <c r="C6" s="26"/>
      <c r="D6" s="25"/>
      <c r="E6" s="5" t="s">
        <v>19</v>
      </c>
      <c r="F6" s="5" t="s">
        <v>19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20</v>
      </c>
      <c r="L6" s="5" t="s">
        <v>21</v>
      </c>
      <c r="M6" s="5" t="s">
        <v>22</v>
      </c>
      <c r="N6" s="27"/>
      <c r="O6" s="25"/>
      <c r="P6" s="25"/>
      <c r="Q6" s="25"/>
      <c r="R6" s="25"/>
      <c r="S6" s="27"/>
      <c r="T6" s="27"/>
      <c r="U6" s="31"/>
    </row>
    <row r="7" spans="1:21" ht="39" customHeight="1" x14ac:dyDescent="0.25">
      <c r="A7" s="4">
        <v>1</v>
      </c>
      <c r="B7" s="15" t="s">
        <v>28</v>
      </c>
      <c r="C7" s="20" t="s">
        <v>27</v>
      </c>
      <c r="D7" s="16">
        <v>1</v>
      </c>
      <c r="E7" s="14">
        <v>6500</v>
      </c>
      <c r="F7" s="14">
        <v>6915</v>
      </c>
      <c r="G7" s="14">
        <v>7045</v>
      </c>
      <c r="H7" s="5"/>
      <c r="I7" s="5"/>
      <c r="J7" s="5"/>
      <c r="K7" s="5"/>
      <c r="L7" s="5"/>
      <c r="M7" s="5"/>
      <c r="N7" s="5">
        <f>(E7+F7+G7)/3</f>
        <v>6820</v>
      </c>
      <c r="O7" s="6">
        <f>COUNT(E7,F7,G7,J7,M7)</f>
        <v>3</v>
      </c>
      <c r="P7" s="7">
        <f>STDEV(E7,F7,G7,J7,M7)</f>
        <v>284.64890654980564</v>
      </c>
      <c r="Q7" s="7">
        <f>P7/N7*100</f>
        <v>4.1737376326950972</v>
      </c>
      <c r="R7" s="8" t="str">
        <f>IF(Q7&lt;33,"ОДНОРОДНЫЕ","НЕОДНОРОДНЫЕ")</f>
        <v>ОДНОРОДНЫЕ</v>
      </c>
      <c r="S7" s="5">
        <f>D7*N7</f>
        <v>6820</v>
      </c>
      <c r="T7" s="13">
        <f>E7</f>
        <v>6500</v>
      </c>
      <c r="U7" s="13">
        <f>D7*E7</f>
        <v>6500</v>
      </c>
    </row>
    <row r="8" spans="1:21" ht="39" customHeight="1" x14ac:dyDescent="0.25">
      <c r="A8" s="4">
        <v>2</v>
      </c>
      <c r="B8" s="15" t="s">
        <v>29</v>
      </c>
      <c r="C8" s="20" t="s">
        <v>27</v>
      </c>
      <c r="D8" s="16">
        <v>1</v>
      </c>
      <c r="E8" s="14">
        <v>27500</v>
      </c>
      <c r="F8" s="14">
        <v>28740</v>
      </c>
      <c r="G8" s="14">
        <v>29290</v>
      </c>
      <c r="H8" s="5"/>
      <c r="I8" s="5"/>
      <c r="J8" s="5"/>
      <c r="K8" s="5"/>
      <c r="L8" s="5"/>
      <c r="M8" s="5"/>
      <c r="N8" s="17">
        <f t="shared" ref="N8:N10" si="0">(E8+F8+G8)/3</f>
        <v>28510</v>
      </c>
      <c r="O8" s="6">
        <f t="shared" ref="O8:O10" si="1">COUNT(E8,F8,G8,J8,M8)</f>
        <v>3</v>
      </c>
      <c r="P8" s="7">
        <f t="shared" ref="P8:P10" si="2">STDEV(E8,F8,G8,J8,M8)</f>
        <v>916.8969407736073</v>
      </c>
      <c r="Q8" s="7">
        <f t="shared" ref="Q8:Q10" si="3">P8/N8*100</f>
        <v>3.2160538083956762</v>
      </c>
      <c r="R8" s="8" t="str">
        <f t="shared" ref="R8:R10" si="4">IF(Q8&lt;33,"ОДНОРОДНЫЕ","НЕОДНОРОДНЫЕ")</f>
        <v>ОДНОРОДНЫЕ</v>
      </c>
      <c r="S8" s="5">
        <f t="shared" ref="S8:S10" si="5">D8*N8</f>
        <v>28510</v>
      </c>
      <c r="T8" s="13">
        <f t="shared" ref="T8:T10" si="6">E8</f>
        <v>27500</v>
      </c>
      <c r="U8" s="13">
        <f t="shared" ref="U8:U10" si="7">D8*E8</f>
        <v>27500</v>
      </c>
    </row>
    <row r="9" spans="1:21" ht="39" customHeight="1" x14ac:dyDescent="0.25">
      <c r="A9" s="6">
        <v>3</v>
      </c>
      <c r="B9" s="15" t="s">
        <v>30</v>
      </c>
      <c r="C9" s="20" t="s">
        <v>27</v>
      </c>
      <c r="D9" s="16">
        <v>1</v>
      </c>
      <c r="E9" s="14">
        <v>200</v>
      </c>
      <c r="F9" s="14">
        <v>215</v>
      </c>
      <c r="G9" s="14">
        <v>210</v>
      </c>
      <c r="H9" s="5"/>
      <c r="I9" s="5"/>
      <c r="J9" s="5"/>
      <c r="K9" s="5"/>
      <c r="L9" s="5"/>
      <c r="M9" s="5"/>
      <c r="N9" s="17">
        <f t="shared" si="0"/>
        <v>208.33333333333334</v>
      </c>
      <c r="O9" s="6">
        <f t="shared" si="1"/>
        <v>3</v>
      </c>
      <c r="P9" s="7">
        <f t="shared" si="2"/>
        <v>7.6376261582597333</v>
      </c>
      <c r="Q9" s="7">
        <f t="shared" si="3"/>
        <v>3.6660605559646715</v>
      </c>
      <c r="R9" s="8" t="str">
        <f t="shared" si="4"/>
        <v>ОДНОРОДНЫЕ</v>
      </c>
      <c r="S9" s="5">
        <f t="shared" si="5"/>
        <v>208.33333333333334</v>
      </c>
      <c r="T9" s="13">
        <f t="shared" si="6"/>
        <v>200</v>
      </c>
      <c r="U9" s="13">
        <f t="shared" si="7"/>
        <v>200</v>
      </c>
    </row>
    <row r="10" spans="1:21" ht="39" customHeight="1" x14ac:dyDescent="0.25">
      <c r="A10" s="19">
        <v>4</v>
      </c>
      <c r="B10" s="15" t="s">
        <v>31</v>
      </c>
      <c r="C10" s="20" t="s">
        <v>27</v>
      </c>
      <c r="D10" s="16">
        <v>1</v>
      </c>
      <c r="E10" s="14">
        <v>400</v>
      </c>
      <c r="F10" s="14">
        <v>425</v>
      </c>
      <c r="G10" s="14">
        <v>420</v>
      </c>
      <c r="H10" s="18"/>
      <c r="I10" s="18"/>
      <c r="J10" s="18"/>
      <c r="K10" s="18"/>
      <c r="L10" s="18"/>
      <c r="M10" s="18"/>
      <c r="N10" s="18">
        <f t="shared" si="0"/>
        <v>415</v>
      </c>
      <c r="O10" s="19">
        <f t="shared" si="1"/>
        <v>3</v>
      </c>
      <c r="P10" s="7">
        <f t="shared" si="2"/>
        <v>13.228756555322953</v>
      </c>
      <c r="Q10" s="7">
        <f t="shared" si="3"/>
        <v>3.1876521820055306</v>
      </c>
      <c r="R10" s="8" t="str">
        <f t="shared" si="4"/>
        <v>ОДНОРОДНЫЕ</v>
      </c>
      <c r="S10" s="18">
        <f t="shared" si="5"/>
        <v>415</v>
      </c>
      <c r="T10" s="13">
        <f t="shared" si="6"/>
        <v>400</v>
      </c>
      <c r="U10" s="13">
        <f t="shared" si="7"/>
        <v>400</v>
      </c>
    </row>
    <row r="11" spans="1:21" ht="36.75" customHeight="1" x14ac:dyDescent="0.25">
      <c r="A11" s="32" t="s">
        <v>23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4"/>
      <c r="U11" s="13">
        <f>SUM(U7:U10)</f>
        <v>34600</v>
      </c>
    </row>
    <row r="12" spans="1:21" ht="56.25" customHeight="1" x14ac:dyDescent="0.3">
      <c r="A12" s="35" t="s">
        <v>24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9"/>
    </row>
    <row r="13" spans="1:21" ht="21.75" customHeight="1" x14ac:dyDescent="0.3">
      <c r="A13" s="36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"/>
    </row>
    <row r="14" spans="1:21" ht="85.5" customHeight="1" x14ac:dyDescent="0.3">
      <c r="A14" s="10"/>
      <c r="B14" s="10"/>
      <c r="C14" s="30"/>
      <c r="D14" s="30"/>
      <c r="E14" s="30"/>
      <c r="F14" s="3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"/>
    </row>
    <row r="15" spans="1:21" ht="63" customHeight="1" x14ac:dyDescent="0.3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"/>
    </row>
    <row r="16" spans="1:21" ht="15.75" customHeight="1" x14ac:dyDescent="0.3">
      <c r="A16" s="28" t="s">
        <v>26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3"/>
    </row>
    <row r="17" spans="1:20" ht="37.5" customHeight="1" x14ac:dyDescent="0.25">
      <c r="R17" s="11"/>
    </row>
    <row r="18" spans="1:20" ht="35.25" customHeight="1" x14ac:dyDescent="0.25"/>
    <row r="19" spans="1:20" ht="27" customHeight="1" x14ac:dyDescent="0.25"/>
    <row r="20" spans="1:20" ht="12.75" customHeight="1" x14ac:dyDescent="0.25"/>
    <row r="21" spans="1:20" ht="35.25" customHeight="1" x14ac:dyDescent="0.25"/>
    <row r="22" spans="1:20" ht="35.25" customHeight="1" x14ac:dyDescent="0.25"/>
    <row r="23" spans="1:20" ht="35.25" customHeight="1" x14ac:dyDescent="0.25"/>
    <row r="24" spans="1:20" ht="18" customHeight="1" x14ac:dyDescent="0.25"/>
    <row r="25" spans="1:20" ht="35.25" customHeight="1" x14ac:dyDescent="0.25">
      <c r="T25" s="12"/>
    </row>
    <row r="27" spans="1:20" ht="37.5" customHeight="1" x14ac:dyDescent="0.25"/>
    <row r="28" spans="1:20" s="2" customFormat="1" ht="67.5" customHeight="1" x14ac:dyDescent="0.25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33.75" customHeight="1" x14ac:dyDescent="0.25"/>
    <row r="30" spans="1:20" ht="26.25" customHeight="1" x14ac:dyDescent="0.25"/>
    <row r="31" spans="1:20" ht="27.75" customHeight="1" x14ac:dyDescent="0.25"/>
  </sheetData>
  <mergeCells count="24">
    <mergeCell ref="A1:U1"/>
    <mergeCell ref="A16:S16"/>
    <mergeCell ref="A15:S15"/>
    <mergeCell ref="C14:F14"/>
    <mergeCell ref="T5:T6"/>
    <mergeCell ref="U5:U6"/>
    <mergeCell ref="A11:T11"/>
    <mergeCell ref="A12:S12"/>
    <mergeCell ref="A13:S13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</mergeCells>
  <conditionalFormatting sqref="R7:R10">
    <cfRule type="expression" dxfId="5" priority="2">
      <formula>NOT(ISERROR(SEARCH("НЕ",R7)))</formula>
    </cfRule>
    <cfRule type="expression" dxfId="4" priority="3">
      <formula>NOT(ISERROR(SEARCH("ОДНОРОДНЫЕ",R7)))</formula>
    </cfRule>
    <cfRule type="expression" dxfId="3" priority="4">
      <formula>NOT(ISERROR(SEARCH("НЕОДНОРОДНЫЕ",R7)))</formula>
    </cfRule>
  </conditionalFormatting>
  <conditionalFormatting sqref="R7:R10">
    <cfRule type="expression" dxfId="2" priority="5">
      <formula>NOT(ISERROR(SEARCH("НЕОДНОРОДНЫЕ",R7)))</formula>
    </cfRule>
    <cfRule type="expression" dxfId="1" priority="6">
      <formula>NOT(ISERROR(SEARCH("ОДНОРОДНЫЕ",R7)))</formula>
    </cfRule>
    <cfRule type="expression" dxfId="0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4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" sqref="J3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USER556</cp:lastModifiedBy>
  <cp:revision>20</cp:revision>
  <cp:lastPrinted>2026-05-28T06:30:22Z</cp:lastPrinted>
  <dcterms:created xsi:type="dcterms:W3CDTF">2015-03-09T15:47:32Z</dcterms:created>
  <dcterms:modified xsi:type="dcterms:W3CDTF">2026-05-29T06:52:03Z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