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трудник\Desktop\ТЗархив\"/>
    </mc:Choice>
  </mc:AlternateContent>
  <bookViews>
    <workbookView xWindow="-315" yWindow="720" windowWidth="14520" windowHeight="12135"/>
  </bookViews>
  <sheets>
    <sheet name="12 мес" sheetId="4" r:id="rId1"/>
  </sheets>
  <definedNames>
    <definedName name="_xlnm.Print_Area" localSheetId="0">'12 мес'!$A$1:$O$15</definedName>
  </definedNames>
  <calcPr calcId="162913"/>
</workbook>
</file>

<file path=xl/calcChain.xml><?xml version="1.0" encoding="utf-8"?>
<calcChain xmlns="http://schemas.openxmlformats.org/spreadsheetml/2006/main">
  <c r="K8" i="4" l="1"/>
  <c r="L8" i="4" s="1"/>
  <c r="M8" i="4" s="1"/>
  <c r="N8" i="4" s="1"/>
  <c r="H8" i="4"/>
  <c r="I8" i="4" s="1"/>
  <c r="J8" i="4" s="1"/>
  <c r="N10" i="4" l="1"/>
  <c r="H12" i="4" s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<sst xmlns="http://schemas.openxmlformats.org/spreadsheetml/2006/main" count="26" uniqueCount="26">
  <si>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</si>
  <si>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</si>
  <si>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</si>
  <si>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</si>
  <si>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</si>
  <si>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</si>
  <si>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</si>
  <si>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</si>
  <si>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</si>
  <si>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</si>
  <si>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</si>
  <si>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</si>
  <si>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</si>
  <si>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</si>
  <si>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</si>
  <si>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</si>
  <si>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</si>
  <si>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ИЦИ 1
</t>
  </si>
  <si>
    <t>ИЦИ 2</t>
  </si>
  <si>
    <t>ИЦИ 3</t>
  </si>
  <si>
    <t>Обоснование начальной (максимальной) цены контракта (договора)</t>
  </si>
  <si>
    <t>Федеральное государственное  бюджетное образовательное учреждение высшего образования «Тамбовский государственный университет имени Г.Р. Державина»</t>
  </si>
  <si>
    <t>Закупка оборудования и услуг</t>
  </si>
  <si>
    <t>Приложение 3           Обоснование НМЦК к Документации</t>
  </si>
  <si>
    <t xml:space="preserve">Шпагат полипропиленовый крученый длина 2200м, диаметр 2,3 мм
</t>
  </si>
  <si>
    <t>бобина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</si>
</sst>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₽-419];[Red]\-#,##0.00\ [$₽-419]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333333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/>
    <xf numFmtId="0" fontId="8" fillId="0" borderId="5" xfId="0" applyFont="1" applyBorder="1" applyAlignment="1"/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8" fillId="0" borderId="6" xfId="0" applyFont="1" applyBorder="1" applyAlignment="1"/>
    <xf numFmtId="0" fontId="8" fillId="0" borderId="7" xfId="0" applyFont="1" applyBorder="1" applyAlignment="1"/>
    <xf numFmtId="0" fontId="10" fillId="2" borderId="1" xfId="0" applyFont="1" applyFill="1" applyBorder="1" applyAlignment="1">
      <alignment wrapText="1"/>
    </xf>
    <xf numFmtId="0" fontId="5" fillId="2" borderId="0" xfId="0" applyFont="1" applyFill="1" applyBorder="1" applyAlignment="1">
      <alignment vertical="center" wrapText="1"/>
    </xf>
    <xf numFmtId="4" fontId="9" fillId="0" borderId="0" xfId="0" applyNumberFormat="1" applyFont="1" applyFill="1"/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6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32861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643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6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32861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64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6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53475" y="32861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6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24775" y="32575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64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05975" y="3933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64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357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"/>
  <sheetViews>
    <sheetView tabSelected="1" view="pageBreakPreview" zoomScale="85" zoomScaleNormal="70" zoomScaleSheetLayoutView="85" workbookViewId="0">
      <selection activeCell="O9" sqref="O9"/>
    </sheetView>
  </sheetViews>
  <sheetFormatPr defaultRowHeight="12.75" x14ac:dyDescent="0.2"/>
  <cols>
    <col min="1" max="1" width="3.140625" style="3" customWidth="1"/>
    <col min="2" max="2" width="36.28515625" style="3" customWidth="1"/>
    <col min="3" max="3" width="9.28515625" style="3" customWidth="1"/>
    <col min="4" max="4" width="8.14062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13.140625" style="3" customWidth="1"/>
    <col min="14" max="14" width="17.5703125" style="3" customWidth="1"/>
    <col min="15" max="16384" width="9.140625" style="3"/>
  </cols>
  <sheetData>
    <row r="1" spans="1:29" ht="48" customHeight="1" x14ac:dyDescent="0.2">
      <c r="B1" s="7"/>
      <c r="C1" s="7"/>
      <c r="K1" s="6"/>
      <c r="M1" s="28" t="s">
        <v>23</v>
      </c>
      <c r="N1" s="29"/>
      <c r="O1" s="9"/>
      <c r="P1" s="9"/>
      <c r="Q1" s="9"/>
      <c r="R1" s="9"/>
      <c r="S1" s="9"/>
      <c r="T1" s="9"/>
      <c r="U1" s="9"/>
      <c r="V1" s="9"/>
      <c r="W1" s="12"/>
      <c r="X1" s="12"/>
      <c r="Y1" s="12"/>
      <c r="Z1" s="12"/>
      <c r="AA1" s="12"/>
      <c r="AB1" s="12"/>
      <c r="AC1" s="12"/>
    </row>
    <row r="2" spans="1:29" ht="39" customHeight="1" x14ac:dyDescent="0.2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33"/>
      <c r="M2" s="30"/>
      <c r="N2" s="30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39" customHeight="1" x14ac:dyDescent="0.2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M3" s="16"/>
      <c r="N3" s="1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2" customFormat="1" ht="18.75" customHeight="1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29" ht="39" customHeight="1" x14ac:dyDescent="0.2">
      <c r="A5" s="36" t="s">
        <v>0</v>
      </c>
      <c r="B5" s="38" t="s">
        <v>2</v>
      </c>
      <c r="C5" s="38" t="s">
        <v>1</v>
      </c>
      <c r="D5" s="38" t="s">
        <v>3</v>
      </c>
      <c r="E5" s="34" t="s">
        <v>15</v>
      </c>
      <c r="F5" s="34"/>
      <c r="G5" s="34"/>
      <c r="H5" s="35" t="s">
        <v>13</v>
      </c>
      <c r="I5" s="35"/>
      <c r="J5" s="35"/>
      <c r="K5" s="39" t="s">
        <v>7</v>
      </c>
      <c r="L5" s="40"/>
      <c r="M5" s="40"/>
      <c r="N5" s="41"/>
    </row>
    <row r="6" spans="1:29" ht="159" customHeight="1" x14ac:dyDescent="0.2">
      <c r="A6" s="36"/>
      <c r="B6" s="38"/>
      <c r="C6" s="38"/>
      <c r="D6" s="38"/>
      <c r="E6" s="4" t="s">
        <v>17</v>
      </c>
      <c r="F6" s="4" t="s">
        <v>18</v>
      </c>
      <c r="G6" s="13" t="s">
        <v>19</v>
      </c>
      <c r="H6" s="4" t="s">
        <v>6</v>
      </c>
      <c r="I6" s="4" t="s">
        <v>4</v>
      </c>
      <c r="J6" s="5" t="s">
        <v>5</v>
      </c>
      <c r="K6" s="1" t="s">
        <v>16</v>
      </c>
      <c r="L6" s="8" t="s">
        <v>10</v>
      </c>
      <c r="M6" s="8" t="s">
        <v>11</v>
      </c>
      <c r="N6" s="8" t="s">
        <v>12</v>
      </c>
    </row>
    <row r="7" spans="1:29" s="2" customFormat="1" ht="18.75" customHeight="1" x14ac:dyDescent="0.2">
      <c r="A7" s="24" t="s">
        <v>22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1:29" s="2" customFormat="1" ht="63" x14ac:dyDescent="0.25">
      <c r="A8" s="15">
        <v>1</v>
      </c>
      <c r="B8" s="42" t="s">
        <v>24</v>
      </c>
      <c r="C8" s="46" t="s">
        <v>25</v>
      </c>
      <c r="D8" s="46">
        <v>4</v>
      </c>
      <c r="E8" s="47">
        <v>2220.06</v>
      </c>
      <c r="F8" s="47">
        <v>2283.48</v>
      </c>
      <c r="G8" s="47">
        <v>2114.34</v>
      </c>
      <c r="H8" s="21">
        <f>AVERAGE(E8:G8)</f>
        <v>2205.96</v>
      </c>
      <c r="I8" s="22">
        <f>SQRT(((SUM((POWER(E8-H8,2)),(POWER(F8-H8,2)),(POWER(G8-H8,2)))/(COLUMNS(E8:G8)-1))))</f>
        <v>85.447015161443687</v>
      </c>
      <c r="J8" s="22">
        <f>I8/H8*100</f>
        <v>3.873461674801161</v>
      </c>
      <c r="K8" s="14">
        <f>((D8/3)*(SUM(E8:G8)))</f>
        <v>8823.84</v>
      </c>
      <c r="L8" s="14">
        <f>K8/D8</f>
        <v>2205.96</v>
      </c>
      <c r="M8" s="14">
        <f>ROUND(L8,2)</f>
        <v>2205.96</v>
      </c>
      <c r="N8" s="14">
        <f>M8*D8</f>
        <v>8823.84</v>
      </c>
    </row>
    <row r="9" spans="1:29" s="2" customFormat="1" x14ac:dyDescent="0.25">
      <c r="A9" s="17"/>
      <c r="B9" s="43"/>
      <c r="C9" s="18"/>
      <c r="D9" s="18"/>
      <c r="E9" s="19"/>
      <c r="F9" s="19"/>
      <c r="G9" s="19"/>
      <c r="H9" s="20"/>
      <c r="I9" s="19"/>
      <c r="J9" s="19"/>
      <c r="K9" s="19"/>
      <c r="L9" s="19"/>
      <c r="M9" s="19"/>
      <c r="N9" s="19"/>
    </row>
    <row r="10" spans="1:29" ht="18" customHeight="1" x14ac:dyDescent="0.2">
      <c r="N10" s="44">
        <f>SUM(N8:N8)</f>
        <v>8823.84</v>
      </c>
    </row>
    <row r="11" spans="1:29" x14ac:dyDescent="0.2">
      <c r="N11" s="45"/>
    </row>
    <row r="12" spans="1:29" ht="15.75" customHeight="1" x14ac:dyDescent="0.2">
      <c r="A12" s="31" t="s">
        <v>9</v>
      </c>
      <c r="B12" s="31"/>
      <c r="C12" s="31"/>
      <c r="D12" s="31"/>
      <c r="E12" s="31"/>
      <c r="F12" s="31"/>
      <c r="G12" s="31"/>
      <c r="H12" s="44">
        <f>N10</f>
        <v>8823.84</v>
      </c>
      <c r="I12" s="10"/>
      <c r="J12" s="10"/>
      <c r="K12" s="11"/>
      <c r="N12" s="44"/>
    </row>
    <row r="13" spans="1:29" ht="36" customHeight="1" x14ac:dyDescent="0.2">
      <c r="A13" s="32" t="s">
        <v>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N13" s="45"/>
    </row>
    <row r="14" spans="1:29" x14ac:dyDescent="0.2">
      <c r="A14" s="3" t="s">
        <v>14</v>
      </c>
    </row>
    <row r="16" spans="1:29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8" spans="2:5" ht="121.5" customHeight="1" x14ac:dyDescent="0.2">
      <c r="B18" s="23"/>
      <c r="C18" s="23"/>
      <c r="D18" s="23"/>
      <c r="E18" s="23"/>
    </row>
  </sheetData>
  <mergeCells count="16">
    <mergeCell ref="B18:E18"/>
    <mergeCell ref="A4:N4"/>
    <mergeCell ref="A3:K3"/>
    <mergeCell ref="M1:N2"/>
    <mergeCell ref="A12:G12"/>
    <mergeCell ref="A13:K13"/>
    <mergeCell ref="A2:K2"/>
    <mergeCell ref="E5:G5"/>
    <mergeCell ref="H5:J5"/>
    <mergeCell ref="A5:A6"/>
    <mergeCell ref="A16:O16"/>
    <mergeCell ref="B5:B6"/>
    <mergeCell ref="C5:C6"/>
    <mergeCell ref="A7:N7"/>
    <mergeCell ref="D5:D6"/>
    <mergeCell ref="K5:N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 мес</vt:lpstr>
      <vt:lpstr>'12 мес'!Область_печати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Щукина Светлана Анатольевна</cp:lastModifiedBy>
  <cp:lastPrinted>2020-08-31T13:48:48Z</cp:lastPrinted>
  <dcterms:created xsi:type="dcterms:W3CDTF">2014-01-15T18:15:09Z</dcterms:created>
  <dcterms:modified xsi:type="dcterms:W3CDTF">2026-05-18T12:14:52Z</dcterms:modified>
</cp:coreProperties>
</file>