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20610" windowHeight="92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9" i="1" l="1"/>
  <c r="S9" i="1" s="1"/>
  <c r="Q9" i="1" l="1"/>
  <c r="R9" i="1" s="1"/>
  <c r="F9" i="1" l="1"/>
  <c r="H9" i="1"/>
  <c r="S10" i="1" l="1"/>
  <c r="N9" i="1"/>
  <c r="L9" i="1"/>
  <c r="J9" i="1"/>
</calcChain>
</file>

<file path=xl/sharedStrings.xml><?xml version="1.0" encoding="utf-8"?>
<sst xmlns="http://schemas.openxmlformats.org/spreadsheetml/2006/main" count="37" uniqueCount="29">
  <si>
    <t>Таблица расчета начальной (максимальной) цены государственного контракта</t>
  </si>
  <si>
    <t>Дата сбора данных</t>
  </si>
  <si>
    <t>Срок действия цен</t>
  </si>
  <si>
    <t>Руководствуясь статьей 22.1 Федерального закона от 5 апреля 2013 г. № 44­ФЗ «О контрактной системе в сфере закупок товаров, работ, услуг для обеспечения государственных и муниципальных нужд», была определена начальная (максимальная) цена контракта.</t>
  </si>
  <si>
    <t>№ п/п</t>
  </si>
  <si>
    <t>Наименование товара, работ, услуг</t>
  </si>
  <si>
    <t>Объем поставки товара</t>
  </si>
  <si>
    <r>
      <t xml:space="preserve">Предложение 1 </t>
    </r>
    <r>
      <rPr>
        <b/>
        <sz val="10"/>
        <color indexed="8"/>
        <rFont val="Times New Roman"/>
        <family val="1"/>
        <charset val="204"/>
      </rPr>
      <t/>
    </r>
  </si>
  <si>
    <r>
      <t xml:space="preserve">Предложение 2 </t>
    </r>
    <r>
      <rPr>
        <b/>
        <sz val="10"/>
        <color indexed="8"/>
        <rFont val="Times New Roman"/>
        <family val="1"/>
        <charset val="204"/>
      </rPr>
      <t/>
    </r>
  </si>
  <si>
    <t>Предложение 3</t>
  </si>
  <si>
    <t>Предложение 4</t>
  </si>
  <si>
    <t>Предложение 5</t>
  </si>
  <si>
    <t>Средняя цена за ед., руб.</t>
  </si>
  <si>
    <t>Количество значений</t>
  </si>
  <si>
    <t>σ=</t>
  </si>
  <si>
    <t>Коэф.вариации V=</t>
  </si>
  <si>
    <t>НМЦК 
рын.=</t>
  </si>
  <si>
    <t>кол-во</t>
  </si>
  <si>
    <t>Цена за ед., руб.</t>
  </si>
  <si>
    <t>Стоимость, руб.</t>
  </si>
  <si>
    <t>ед. изм.</t>
  </si>
  <si>
    <t>Начальная (максимальная) цена единицы услуги определена методом сопоставления рыночных цен (анализ рынка)</t>
  </si>
  <si>
    <t>Коэффициент вариации не превышает 33%, поэтому дальнейшее исследование рынка не требуется.</t>
  </si>
  <si>
    <r>
      <t xml:space="preserve">Способ размещения заказа: </t>
    </r>
    <r>
      <rPr>
        <u/>
        <sz val="12"/>
        <color theme="1"/>
        <rFont val="Times New Roman"/>
        <family val="1"/>
        <charset val="204"/>
      </rPr>
      <t>п. 4 ч. 1 ст. 93 ФЗ № 44</t>
    </r>
  </si>
  <si>
    <t>шт.</t>
  </si>
  <si>
    <t xml:space="preserve">аккумуляторная батарея 6-СТ-90 (ёмкостью 90 А•ч, прямой полярности) </t>
  </si>
  <si>
    <t>Итого НМЦ единицы услуги: 10618,33</t>
  </si>
  <si>
    <t xml:space="preserve">Предмет государственного контракта: Поставка аккумуляторной батареи 6-СТ-90 (ёмкостью 90 А•ч, прямой полярности) 
</t>
  </si>
  <si>
    <t>Обоснование цены контракта: Данные о ценах получены  путем направления запросов  Поставщикам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</si>
</sst>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0" xfId="0" applyFont="1" applyBorder="1" applyAlignment="1"/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 applyBorder="1" applyAlignment="1"/>
    <xf numFmtId="0" fontId="1" fillId="0" borderId="0" xfId="0" applyFont="1" applyAlignment="1"/>
    <xf numFmtId="0" fontId="10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Alignment="1"/>
    <xf numFmtId="0" fontId="8" fillId="3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2" fontId="1" fillId="3" borderId="1" xfId="0" applyNumberFormat="1" applyFont="1" applyFill="1" applyBorder="1" applyAlignment="1">
      <alignment horizontal="center" vertical="center" shrinkToFit="1"/>
    </xf>
    <xf numFmtId="2" fontId="10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2" fontId="10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justify"/>
    </xf>
    <xf numFmtId="0" fontId="5" fillId="0" borderId="0" xfId="0" applyFont="1" applyAlignment="1"/>
    <xf numFmtId="0" fontId="1" fillId="0" borderId="5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11" fillId="0" borderId="2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164" fontId="7" fillId="3" borderId="5" xfId="0" applyNumberFormat="1" applyFont="1" applyFill="1" applyBorder="1" applyAlignment="1">
      <alignment horizontal="center" vertical="top" wrapText="1"/>
    </xf>
    <xf numFmtId="164" fontId="7" fillId="3" borderId="6" xfId="0" applyNumberFormat="1" applyFont="1" applyFill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tabSelected="1" view="pageLayout" zoomScale="85" zoomScaleNormal="100" zoomScalePageLayoutView="85" workbookViewId="0">
      <selection activeCell="D23" sqref="D23"/>
    </sheetView>
  </sheetViews>
  <sheetFormatPr defaultRowHeight="15" x14ac:dyDescent="0.25"/>
  <cols>
    <col min="1" max="1" width="4.140625" customWidth="1"/>
    <col min="2" max="2" width="32.5703125" customWidth="1"/>
    <col min="3" max="3" width="7.7109375" customWidth="1"/>
    <col min="4" max="4" width="5.85546875" customWidth="1"/>
    <col min="5" max="5" width="9" bestFit="1" customWidth="1"/>
    <col min="6" max="6" width="11.5703125" bestFit="1" customWidth="1"/>
    <col min="7" max="7" width="9" bestFit="1" customWidth="1"/>
    <col min="8" max="8" width="11.5703125" bestFit="1" customWidth="1"/>
    <col min="9" max="9" width="9" bestFit="1" customWidth="1"/>
    <col min="10" max="10" width="11.5703125" bestFit="1" customWidth="1"/>
    <col min="11" max="11" width="9" bestFit="1" customWidth="1"/>
    <col min="12" max="12" width="11.5703125" bestFit="1" customWidth="1"/>
    <col min="13" max="13" width="8" customWidth="1"/>
    <col min="14" max="14" width="10.7109375" customWidth="1"/>
    <col min="15" max="15" width="9" customWidth="1"/>
    <col min="16" max="16" width="9.7109375" customWidth="1"/>
    <col min="17" max="17" width="7.85546875" customWidth="1"/>
    <col min="18" max="18" width="8.140625" customWidth="1"/>
    <col min="19" max="19" width="12" customWidth="1"/>
  </cols>
  <sheetData>
    <row r="1" spans="1:20" ht="12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0" ht="21.7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0" ht="35.25" customHeight="1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0" ht="44.25" customHeight="1" x14ac:dyDescent="0.25">
      <c r="A4" s="40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0" ht="31.15" customHeight="1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20" x14ac:dyDescent="0.25">
      <c r="A6" s="35" t="s">
        <v>23</v>
      </c>
      <c r="B6" s="36"/>
      <c r="C6" s="36"/>
      <c r="D6" s="36"/>
      <c r="E6" s="36"/>
      <c r="F6" s="36"/>
      <c r="G6" s="36"/>
      <c r="H6" s="36"/>
      <c r="I6" s="36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0" ht="15.75" customHeight="1" x14ac:dyDescent="0.25">
      <c r="A7" s="45" t="s">
        <v>4</v>
      </c>
      <c r="B7" s="54" t="s">
        <v>5</v>
      </c>
      <c r="C7" s="56" t="s">
        <v>6</v>
      </c>
      <c r="D7" s="57"/>
      <c r="E7" s="50" t="s">
        <v>7</v>
      </c>
      <c r="F7" s="51"/>
      <c r="G7" s="50" t="s">
        <v>8</v>
      </c>
      <c r="H7" s="51"/>
      <c r="I7" s="50" t="s">
        <v>9</v>
      </c>
      <c r="J7" s="51"/>
      <c r="K7" s="50" t="s">
        <v>10</v>
      </c>
      <c r="L7" s="51"/>
      <c r="M7" s="50" t="s">
        <v>11</v>
      </c>
      <c r="N7" s="51"/>
      <c r="O7" s="52" t="s">
        <v>12</v>
      </c>
      <c r="P7" s="45" t="s">
        <v>13</v>
      </c>
      <c r="Q7" s="47" t="s">
        <v>14</v>
      </c>
      <c r="R7" s="47" t="s">
        <v>15</v>
      </c>
      <c r="S7" s="49" t="s">
        <v>16</v>
      </c>
    </row>
    <row r="8" spans="1:20" ht="49.5" customHeight="1" x14ac:dyDescent="0.25">
      <c r="A8" s="46"/>
      <c r="B8" s="55"/>
      <c r="C8" s="24" t="s">
        <v>20</v>
      </c>
      <c r="D8" s="24" t="s">
        <v>17</v>
      </c>
      <c r="E8" s="25" t="s">
        <v>18</v>
      </c>
      <c r="F8" s="25" t="s">
        <v>19</v>
      </c>
      <c r="G8" s="25" t="s">
        <v>18</v>
      </c>
      <c r="H8" s="25" t="s">
        <v>19</v>
      </c>
      <c r="I8" s="25" t="s">
        <v>18</v>
      </c>
      <c r="J8" s="25" t="s">
        <v>19</v>
      </c>
      <c r="K8" s="25" t="s">
        <v>18</v>
      </c>
      <c r="L8" s="25" t="s">
        <v>19</v>
      </c>
      <c r="M8" s="25" t="s">
        <v>18</v>
      </c>
      <c r="N8" s="25" t="s">
        <v>19</v>
      </c>
      <c r="O8" s="53"/>
      <c r="P8" s="46"/>
      <c r="Q8" s="48"/>
      <c r="R8" s="48"/>
      <c r="S8" s="49"/>
      <c r="T8" s="20"/>
    </row>
    <row r="9" spans="1:20" ht="47.25" x14ac:dyDescent="0.25">
      <c r="A9" s="18">
        <v>1</v>
      </c>
      <c r="B9" s="26" t="s">
        <v>25</v>
      </c>
      <c r="C9" s="27" t="s">
        <v>24</v>
      </c>
      <c r="D9" s="27">
        <v>1</v>
      </c>
      <c r="E9" s="28">
        <v>10000</v>
      </c>
      <c r="F9" s="29">
        <f t="shared" ref="F9" si="0">E9*D9</f>
        <v>10000</v>
      </c>
      <c r="G9" s="28">
        <v>10500</v>
      </c>
      <c r="H9" s="29">
        <f>G9*D9</f>
        <v>10500</v>
      </c>
      <c r="I9" s="28">
        <v>11355</v>
      </c>
      <c r="J9" s="29">
        <f t="shared" ref="J9" si="1">I9*D9</f>
        <v>11355</v>
      </c>
      <c r="K9" s="30"/>
      <c r="L9" s="31">
        <f t="shared" ref="L9" si="2">K9*D9</f>
        <v>0</v>
      </c>
      <c r="M9" s="30">
        <v>0</v>
      </c>
      <c r="N9" s="31">
        <f t="shared" ref="N9" si="3">M9*D9</f>
        <v>0</v>
      </c>
      <c r="O9" s="6">
        <f>(E9+G9+I9)/3</f>
        <v>10618.333333333334</v>
      </c>
      <c r="P9" s="6">
        <v>3</v>
      </c>
      <c r="Q9" s="6">
        <f t="shared" ref="Q9" si="4">SQRT((IF(E9&gt;0,POWER(E9-O9,2),0)+IF(G9&gt;0,POWER(G9-O9,2),0)+IF(I9&gt;0,POWER(I9-O9,2),0)+IF(K9&gt;0,POWER(K9-O9,2),0)+IF(M9&gt;0,POWER(M9-O9,2),0))/(P9-1))</f>
        <v>685.2067814414371</v>
      </c>
      <c r="R9" s="6">
        <f t="shared" ref="R9" si="5">Q9/O9*100</f>
        <v>6.4530539768460553</v>
      </c>
      <c r="S9" s="6">
        <f>O9*D9</f>
        <v>10618.333333333334</v>
      </c>
      <c r="T9" s="21"/>
    </row>
    <row r="10" spans="1:20" ht="15.75" x14ac:dyDescent="0.25">
      <c r="A10" s="5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  <c r="S10" s="6">
        <f>SUM(S9:S9)</f>
        <v>10618.333333333334</v>
      </c>
      <c r="T10" s="22"/>
    </row>
    <row r="11" spans="1:20" ht="15.75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7"/>
    </row>
    <row r="12" spans="1:20" ht="31.5" customHeight="1" x14ac:dyDescent="0.25">
      <c r="A12" s="15"/>
      <c r="B12" s="33" t="s">
        <v>22</v>
      </c>
      <c r="C12" s="33"/>
      <c r="D12" s="33"/>
      <c r="E12" s="33"/>
      <c r="F12" s="33"/>
      <c r="G12" s="33"/>
      <c r="H12" s="33"/>
      <c r="I12" s="33"/>
      <c r="J12" s="33"/>
      <c r="K12" s="33"/>
      <c r="L12" s="16"/>
      <c r="M12" s="16"/>
      <c r="N12" s="16"/>
      <c r="O12" s="16"/>
      <c r="P12" s="16"/>
      <c r="Q12" s="16"/>
      <c r="R12" s="16"/>
      <c r="S12" s="17"/>
    </row>
    <row r="13" spans="1:20" ht="31.5" customHeight="1" x14ac:dyDescent="0.25">
      <c r="A13" s="13" t="s">
        <v>21</v>
      </c>
      <c r="B13" s="10"/>
      <c r="C13" s="10"/>
      <c r="D13" s="10"/>
      <c r="E13" s="10"/>
      <c r="F13" s="10"/>
      <c r="G13" s="10"/>
      <c r="H13" s="10"/>
      <c r="I13" s="10"/>
      <c r="J13" s="8"/>
      <c r="K13" s="8"/>
      <c r="L13" s="8"/>
      <c r="M13" s="8"/>
      <c r="N13" s="8"/>
      <c r="O13" s="8"/>
      <c r="P13" s="8"/>
      <c r="Q13" s="7"/>
      <c r="R13" s="7"/>
      <c r="S13" s="7"/>
    </row>
    <row r="14" spans="1:20" s="19" customFormat="1" ht="15.75" customHeight="1" x14ac:dyDescent="0.25">
      <c r="A14" s="42" t="s">
        <v>26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0" ht="31.15" customHeight="1" x14ac:dyDescent="0.25">
      <c r="A15" s="2"/>
      <c r="B15" s="1" t="s">
        <v>1</v>
      </c>
      <c r="C15" s="3">
        <v>2026</v>
      </c>
      <c r="D15" s="3">
        <v>2026</v>
      </c>
      <c r="E15" s="3">
        <v>2026</v>
      </c>
      <c r="F15" s="3"/>
      <c r="G15" s="3"/>
      <c r="H15" s="4"/>
      <c r="I15" s="11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0" ht="31.15" customHeight="1" x14ac:dyDescent="0.25">
      <c r="A16" s="2"/>
      <c r="B16" s="1" t="s">
        <v>2</v>
      </c>
      <c r="C16" s="3">
        <v>2026</v>
      </c>
      <c r="D16" s="3">
        <v>2026</v>
      </c>
      <c r="E16" s="3">
        <v>2026</v>
      </c>
      <c r="F16" s="3"/>
      <c r="G16" s="3"/>
      <c r="H16" s="4"/>
      <c r="I16" s="11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5">
      <c r="A17" s="12"/>
      <c r="B17" s="12"/>
      <c r="C17" s="12"/>
      <c r="D17" s="12"/>
      <c r="E17" s="12"/>
      <c r="F17" s="12"/>
      <c r="G17" s="12"/>
      <c r="H17" s="1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35" t="s">
        <v>28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7"/>
      <c r="P18" s="7"/>
      <c r="Q18" s="7"/>
      <c r="R18" s="7"/>
      <c r="S18" s="7"/>
    </row>
    <row r="19" spans="1:19" ht="50.45" customHeight="1" x14ac:dyDescent="0.25">
      <c r="A19" s="14"/>
      <c r="B19" s="9"/>
      <c r="C19" s="9"/>
      <c r="D19" s="9"/>
      <c r="E19" s="9"/>
      <c r="F19" s="9"/>
      <c r="G19" s="9"/>
      <c r="H19" s="9"/>
      <c r="I19" s="9"/>
      <c r="J19" s="8"/>
      <c r="K19" s="8"/>
      <c r="L19" s="8"/>
      <c r="M19" s="8"/>
      <c r="N19" s="8"/>
      <c r="O19" s="8"/>
      <c r="P19" s="8"/>
      <c r="Q19" s="7"/>
      <c r="R19" s="7"/>
      <c r="S19" s="7"/>
    </row>
    <row r="70" spans="11:19" x14ac:dyDescent="0.25">
      <c r="K70" s="32"/>
      <c r="L70" s="32"/>
      <c r="M70" s="32"/>
      <c r="N70" s="32"/>
      <c r="O70" s="32"/>
      <c r="P70" s="32"/>
      <c r="Q70" s="32"/>
      <c r="R70" s="32"/>
      <c r="S70" s="32"/>
    </row>
    <row r="145" spans="6:17" x14ac:dyDescent="0.25"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</sheetData>
  <mergeCells count="23">
    <mergeCell ref="A1:S2"/>
    <mergeCell ref="P7:P8"/>
    <mergeCell ref="Q7:Q8"/>
    <mergeCell ref="R7:R8"/>
    <mergeCell ref="S7:S8"/>
    <mergeCell ref="G7:H7"/>
    <mergeCell ref="I7:J7"/>
    <mergeCell ref="K7:L7"/>
    <mergeCell ref="M7:N7"/>
    <mergeCell ref="O7:O8"/>
    <mergeCell ref="A7:A8"/>
    <mergeCell ref="B7:B8"/>
    <mergeCell ref="C7:D7"/>
    <mergeCell ref="E7:F7"/>
    <mergeCell ref="K70:S70"/>
    <mergeCell ref="B12:K12"/>
    <mergeCell ref="A3:S3"/>
    <mergeCell ref="A6:I6"/>
    <mergeCell ref="B10:R10"/>
    <mergeCell ref="A4:S4"/>
    <mergeCell ref="A5:S5"/>
    <mergeCell ref="A18:N18"/>
    <mergeCell ref="A14:S14"/>
  </mergeCells>
  <pageMargins left="0.70866141732283472" right="0.35845588235294118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7" sqref="F2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Ганиева Л.Ю.</cp:lastModifiedBy>
  <cp:lastPrinted>2026-05-12T09:56:19Z</cp:lastPrinted>
  <dcterms:created xsi:type="dcterms:W3CDTF">2014-03-21T05:06:46Z</dcterms:created>
  <dcterms:modified xsi:type="dcterms:W3CDTF">2026-06-15T06:41:19Z</dcterms:modified>
</cp:coreProperties>
</file>