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3890"/>
  </bookViews>
  <sheets>
    <sheet name="Лист2" sheetId="2" r:id="rId1"/>
    <sheet name="Лист3" sheetId="3" r:id="rId2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F21" i="2"/>
  <c r="E21" i="2"/>
  <c r="L20" i="2" l="1"/>
  <c r="K20" i="2"/>
  <c r="J20" i="2"/>
  <c r="O20" i="2" s="1"/>
  <c r="M20" i="2" l="1"/>
  <c r="N20" i="2" s="1"/>
  <c r="I41" i="3" l="1"/>
  <c r="I40" i="3"/>
  <c r="I39" i="3"/>
  <c r="I38" i="3"/>
  <c r="I37" i="3"/>
  <c r="I36" i="3"/>
  <c r="I35" i="3"/>
  <c r="I34" i="3"/>
  <c r="I33" i="3"/>
  <c r="I32" i="3"/>
  <c r="I31" i="3"/>
  <c r="I30" i="3"/>
  <c r="I18" i="3"/>
  <c r="I19" i="3"/>
  <c r="I20" i="3"/>
  <c r="I21" i="3"/>
  <c r="I22" i="3"/>
  <c r="I23" i="3"/>
  <c r="I24" i="3"/>
  <c r="I25" i="3"/>
  <c r="I26" i="3"/>
  <c r="I27" i="3"/>
  <c r="I28" i="3"/>
  <c r="I17" i="3"/>
  <c r="M3" i="3"/>
  <c r="M4" i="3"/>
  <c r="M5" i="3"/>
  <c r="M6" i="3"/>
  <c r="M7" i="3"/>
  <c r="M8" i="3"/>
  <c r="M9" i="3"/>
  <c r="M10" i="3"/>
  <c r="M11" i="3"/>
  <c r="M12" i="3"/>
  <c r="M13" i="3"/>
  <c r="M2" i="3"/>
  <c r="K3" i="3"/>
  <c r="K4" i="3"/>
  <c r="K5" i="3"/>
  <c r="K6" i="3"/>
  <c r="K7" i="3"/>
  <c r="K8" i="3"/>
  <c r="K9" i="3"/>
  <c r="K10" i="3"/>
  <c r="K11" i="3"/>
  <c r="K12" i="3"/>
  <c r="K13" i="3"/>
  <c r="K2" i="3"/>
  <c r="I3" i="3"/>
  <c r="I4" i="3"/>
  <c r="I5" i="3"/>
  <c r="I6" i="3"/>
  <c r="I7" i="3"/>
  <c r="I8" i="3"/>
  <c r="I9" i="3"/>
  <c r="I10" i="3"/>
  <c r="I11" i="3"/>
  <c r="I12" i="3"/>
  <c r="I13" i="3"/>
  <c r="I2" i="3"/>
  <c r="I14" i="3" l="1"/>
  <c r="K14" i="3"/>
  <c r="M14" i="3"/>
  <c r="I42" i="3"/>
  <c r="J19" i="2"/>
  <c r="O19" i="2" s="1"/>
  <c r="O21" i="2" s="1"/>
  <c r="K19" i="2"/>
  <c r="L19" i="2"/>
  <c r="N14" i="3" l="1"/>
  <c r="O14" i="3" s="1"/>
  <c r="M19" i="2"/>
  <c r="N19" i="2" s="1"/>
  <c r="C16" i="2" l="1"/>
</calcChain>
</file>

<file path=xl/sharedStrings.xml><?xml version="1.0" encoding="utf-8"?>
<sst xmlns="http://schemas.openxmlformats.org/spreadsheetml/2006/main" count="58" uniqueCount="51">
  <si>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</si>
  <si>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</si>
  <si>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</si>
  <si>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</si>
  <si>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</si>
  <si>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</si>
  <si>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</si>
  <si>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</si>
  <si>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</si>
  <si>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</si>
  <si>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</si>
  <si>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</si>
  <si>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</si>
  <si>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</si>
  <si>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</si>
  <si>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</si>
  <si>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</si>
  <si>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</si>
  <si>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</si>
  <si>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</si>
  <si>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</si>
  <si>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</si>
  <si>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</si>
  <si>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</si>
  <si>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</si>
  <si>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</si>
  <si>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</si>
  <si>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</si>
  <si>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</si>
  <si>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</si>
  <si>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</si>
  <si>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</si>
  <si>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</si>
  <si>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</si>
  <si>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</si>
  <si>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</si>
  <si>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>среднее квадратичное отклонение σ</t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</si>
  <si>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</si>
  <si>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</si>
  <si>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см. таблицу</t>
  </si>
  <si>
    <t>В соответствии с Общероссийским классификатором единиц измерения (ОКЕИ) ОК 015-94 (МК 002-97) (Постановление Госстандарта РФ 26.12.1994 №366</t>
  </si>
  <si>
    <t xml:space="preserve">В отношении объекта закупки отсутствуют утвержденные тарифы и нормативы на отпускные цены. </t>
  </si>
  <si>
    <t>шт</t>
  </si>
  <si>
    <r>
  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  </r>
    <r>
      <rPr>
        <i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Расчет выполнил: Начальник ООД Северо-Западного филиала ФГБУ ЦЭПП МЧС России   __________________ В.М.Кустовский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Согласовано: Главный бухгалтер Северо-Западного филиала ФГБУ ЦЭПП МЧС России   __________________  Н.В.Барышникова
Удостоверяю:  Начальник Северо-западного филиала ФГБУ ЦЭПП МЧС России   __________________  Ю.М. Бирючкова</t>
    </r>
  </si>
  <si>
    <t xml:space="preserve">Поставка композиций для кислородных коктейлей </t>
  </si>
  <si>
    <t>Поставка композиций для кислородных коктейлей  для нужд Северо-Западного филиала ФГБУ ЦЭПП МЧС России</t>
  </si>
  <si>
    <t xml:space="preserve"> композиция для кислородных коктейлей (витаминная) </t>
  </si>
  <si>
    <t xml:space="preserve"> композиция для кислородных коктейлей (иммунная)</t>
  </si>
  <si>
    <t>Ценовое предложение №1  вх от 23.07.2026 № В-119-719</t>
  </si>
  <si>
    <t>Ценовое предложение №2 вх от 23.07.2026 № В-119-720</t>
  </si>
  <si>
    <t>Ценовое предложение №3  вх от 23.07.2026 № В-119-721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</si>
</sst>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_-* #,##0.00_р_._-;\-* #,##0.00_р_._-;_-* &quot;-&quot;??_р_.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0" fontId="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>
      <alignment horizontal="left"/>
    </xf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9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0" fillId="0" borderId="0" xfId="0" applyNumberFormat="1"/>
    <xf numFmtId="164" fontId="1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6" xfId="0" applyBorder="1"/>
    <xf numFmtId="0" fontId="0" fillId="5" borderId="1" xfId="0" applyFill="1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</cellXfs>
  <cellStyles count="26">
    <cellStyle name="Excel Built-in Normal" xfId="1"/>
    <cellStyle name="Обычный" xfId="0" builtinId="0"/>
    <cellStyle name="Обычный 10" xfId="2"/>
    <cellStyle name="Обычный 2" xfId="3"/>
    <cellStyle name="Обычный 2 2" xfId="4"/>
    <cellStyle name="Обычный 2 2 2" xfId="5"/>
    <cellStyle name="Обычный 2 2 3" xfId="6"/>
    <cellStyle name="Обычный 2 2 4" xfId="7"/>
    <cellStyle name="Обычный 2 2 5" xfId="8"/>
    <cellStyle name="Обычный 2 3" xfId="9"/>
    <cellStyle name="Обычный 2 4" xfId="10"/>
    <cellStyle name="Обычный 3" xfId="11"/>
    <cellStyle name="Обычный 4" xfId="12"/>
    <cellStyle name="Обычный 4 2" xfId="13"/>
    <cellStyle name="Обычный 4 3" xfId="14"/>
    <cellStyle name="Обычный 5" xfId="15"/>
    <cellStyle name="Обычный 5 2" xfId="16"/>
    <cellStyle name="Обычный 6" xfId="17"/>
    <cellStyle name="Обычный 6 2" xfId="18"/>
    <cellStyle name="Обычный 7" xfId="19"/>
    <cellStyle name="Обычный 7 2" xfId="20"/>
    <cellStyle name="Обычный 7 3" xfId="21"/>
    <cellStyle name="Обычный 8" xfId="22"/>
    <cellStyle name="Обычный 8 2" xfId="23"/>
    <cellStyle name="Обычный 9" xfId="24"/>
    <cellStyle name="Финансовый 2" xfId="2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10</xdr:row>
      <xdr:rowOff>22150</xdr:rowOff>
    </xdr:from>
    <xdr:to>
      <xdr:col>5</xdr:col>
      <xdr:colOff>11965</xdr:colOff>
      <xdr:row>10</xdr:row>
      <xdr:rowOff>700483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8703" y="4822750"/>
          <a:ext cx="1615487" cy="694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895002</xdr:colOff>
      <xdr:row>11</xdr:row>
      <xdr:rowOff>430628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24400" y="5514975"/>
          <a:ext cx="1428402" cy="441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139870</xdr:colOff>
      <xdr:row>8</xdr:row>
      <xdr:rowOff>4455</xdr:rowOff>
    </xdr:from>
    <xdr:to>
      <xdr:col>6</xdr:col>
      <xdr:colOff>215013</xdr:colOff>
      <xdr:row>8</xdr:row>
      <xdr:rowOff>622408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4270" y="3557280"/>
          <a:ext cx="2818343" cy="634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tabSelected="1" zoomScale="70" zoomScaleNormal="70" workbookViewId="0">
      <selection activeCell="A30" sqref="A30:P30"/>
    </sheetView>
  </sheetViews>
  <sheetFormatPr defaultColWidth="9.140625" defaultRowHeight="15.75" x14ac:dyDescent="0.25"/>
  <cols>
    <col min="1" max="1" width="7.7109375" style="4" customWidth="1"/>
    <col min="2" max="2" width="28.140625" style="4" customWidth="1"/>
    <col min="3" max="3" width="16.28515625" style="4" customWidth="1"/>
    <col min="4" max="4" width="8" style="4" customWidth="1"/>
    <col min="5" max="5" width="16.7109375" style="4" customWidth="1"/>
    <col min="6" max="6" width="16.42578125" style="4" customWidth="1"/>
    <col min="7" max="7" width="16" style="4" customWidth="1"/>
    <col min="8" max="9" width="12.42578125" style="4" customWidth="1"/>
    <col min="10" max="10" width="16.28515625" style="4" customWidth="1"/>
    <col min="11" max="11" width="9.28515625" style="4" bestFit="1" customWidth="1"/>
    <col min="12" max="13" width="14" style="4" bestFit="1" customWidth="1"/>
    <col min="14" max="14" width="18.85546875" style="4" customWidth="1"/>
    <col min="15" max="15" width="10.42578125" style="4" customWidth="1"/>
    <col min="16" max="16" width="23.85546875" style="4" customWidth="1"/>
    <col min="17" max="17" width="9.7109375" style="4" bestFit="1" customWidth="1"/>
    <col min="18" max="16384" width="9.140625" style="4"/>
  </cols>
  <sheetData>
    <row r="1" spans="1:16" ht="12" customHeight="1" x14ac:dyDescent="0.25">
      <c r="A1" s="13"/>
      <c r="B1" s="13"/>
      <c r="C1" s="13"/>
      <c r="D1" s="13"/>
      <c r="E1" s="14"/>
      <c r="F1" s="14"/>
      <c r="G1" s="14"/>
      <c r="H1" s="14"/>
      <c r="I1" s="14"/>
      <c r="J1" s="14"/>
      <c r="K1" s="45" t="s">
        <v>23</v>
      </c>
      <c r="L1" s="45"/>
      <c r="M1" s="45"/>
      <c r="N1" s="45"/>
      <c r="O1" s="45"/>
      <c r="P1" s="45"/>
    </row>
    <row r="2" spans="1:16" ht="18.75" customHeight="1" x14ac:dyDescent="0.25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6" ht="15" customHeight="1" thickBot="1" x14ac:dyDescent="0.3">
      <c r="A3" s="34" t="s">
        <v>25</v>
      </c>
      <c r="B3" s="34"/>
      <c r="C3" s="34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x14ac:dyDescent="0.25">
      <c r="A4" s="34"/>
      <c r="B4" s="34"/>
      <c r="C4" s="47"/>
      <c r="D4" s="15" t="s">
        <v>0</v>
      </c>
      <c r="E4" s="49" t="s">
        <v>26</v>
      </c>
      <c r="F4" s="49"/>
      <c r="G4" s="49"/>
      <c r="H4" s="50" t="s">
        <v>27</v>
      </c>
      <c r="I4" s="51"/>
      <c r="J4" s="51"/>
      <c r="K4" s="51"/>
      <c r="L4" s="51"/>
      <c r="M4" s="52"/>
      <c r="N4" s="49" t="s">
        <v>28</v>
      </c>
      <c r="O4" s="49"/>
      <c r="P4" s="15" t="s">
        <v>29</v>
      </c>
    </row>
    <row r="5" spans="1:16" ht="81" customHeight="1" thickBot="1" x14ac:dyDescent="0.3">
      <c r="A5" s="34"/>
      <c r="B5" s="34"/>
      <c r="C5" s="47"/>
      <c r="D5" s="16">
        <v>1</v>
      </c>
      <c r="E5" s="53" t="s">
        <v>44</v>
      </c>
      <c r="F5" s="53"/>
      <c r="G5" s="53"/>
      <c r="H5" s="54" t="s">
        <v>30</v>
      </c>
      <c r="I5" s="55"/>
      <c r="J5" s="55"/>
      <c r="K5" s="55"/>
      <c r="L5" s="55"/>
      <c r="M5" s="56"/>
      <c r="N5" s="53" t="s">
        <v>39</v>
      </c>
      <c r="O5" s="53"/>
      <c r="P5" s="23" t="s">
        <v>40</v>
      </c>
    </row>
    <row r="6" spans="1:16" ht="49.5" customHeight="1" x14ac:dyDescent="0.25">
      <c r="A6" s="34" t="s">
        <v>31</v>
      </c>
      <c r="B6" s="35"/>
      <c r="C6" s="35"/>
      <c r="D6" s="31" t="s">
        <v>32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ht="36.75" customHeight="1" x14ac:dyDescent="0.25">
      <c r="A7" s="34" t="s">
        <v>33</v>
      </c>
      <c r="B7" s="34"/>
      <c r="C7" s="34"/>
      <c r="D7" s="32" t="s">
        <v>41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x14ac:dyDescent="0.25">
      <c r="A8" s="33" t="s">
        <v>15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81.75" customHeight="1" x14ac:dyDescent="0.25">
      <c r="A9" s="34" t="s">
        <v>34</v>
      </c>
      <c r="B9" s="34"/>
      <c r="C9" s="34"/>
      <c r="D9" s="34" t="s">
        <v>35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34.5" customHeight="1" x14ac:dyDescent="0.25">
      <c r="A10" s="34" t="s">
        <v>18</v>
      </c>
      <c r="B10" s="34"/>
      <c r="C10" s="34"/>
      <c r="D10" s="36" t="s">
        <v>21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</row>
    <row r="11" spans="1:16" ht="63.75" customHeight="1" x14ac:dyDescent="0.25">
      <c r="A11" s="34" t="s">
        <v>36</v>
      </c>
      <c r="B11" s="34"/>
      <c r="C11" s="34"/>
      <c r="D11" s="34" t="s">
        <v>19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6.75" customHeight="1" x14ac:dyDescent="0.25">
      <c r="A12" s="34" t="s">
        <v>16</v>
      </c>
      <c r="B12" s="34"/>
      <c r="C12" s="34"/>
      <c r="D12" s="34" t="s">
        <v>37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ht="100.5" customHeight="1" x14ac:dyDescent="0.25">
      <c r="A13" s="43" t="s">
        <v>17</v>
      </c>
      <c r="B13" s="34"/>
      <c r="C13" s="34"/>
      <c r="D13" s="34" t="s">
        <v>38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16.5" customHeight="1" x14ac:dyDescent="0.25">
      <c r="A14" s="43" t="s">
        <v>11</v>
      </c>
      <c r="B14" s="34"/>
      <c r="C14" s="34"/>
      <c r="D14" s="34" t="s">
        <v>20</v>
      </c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4.75" customHeight="1" x14ac:dyDescent="0.25">
      <c r="A15" s="41" t="s">
        <v>22</v>
      </c>
      <c r="B15" s="41"/>
      <c r="C15" s="42">
        <v>46226</v>
      </c>
      <c r="D15" s="4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ht="32.25" customHeight="1" x14ac:dyDescent="0.25">
      <c r="A16" s="37" t="s">
        <v>11</v>
      </c>
      <c r="B16" s="38"/>
      <c r="C16" s="39">
        <f>O21</f>
        <v>6850</v>
      </c>
      <c r="D16" s="40"/>
      <c r="E16" s="44" t="s">
        <v>45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1:17" ht="101.25" customHeight="1" x14ac:dyDescent="0.25">
      <c r="A17" s="57" t="s">
        <v>0</v>
      </c>
      <c r="B17" s="57" t="s">
        <v>1</v>
      </c>
      <c r="C17" s="59" t="s">
        <v>2</v>
      </c>
      <c r="D17" s="60"/>
      <c r="E17" s="12" t="s">
        <v>48</v>
      </c>
      <c r="F17" s="12" t="s">
        <v>49</v>
      </c>
      <c r="G17" s="12" t="s">
        <v>50</v>
      </c>
      <c r="H17" s="12" t="s">
        <v>13</v>
      </c>
      <c r="I17" s="12" t="s">
        <v>14</v>
      </c>
      <c r="J17" s="61" t="s">
        <v>10</v>
      </c>
      <c r="K17" s="57" t="s">
        <v>12</v>
      </c>
      <c r="L17" s="57" t="s">
        <v>8</v>
      </c>
      <c r="M17" s="57" t="s">
        <v>9</v>
      </c>
      <c r="N17" s="57" t="s">
        <v>6</v>
      </c>
      <c r="O17" s="24" t="s">
        <v>7</v>
      </c>
      <c r="P17" s="25"/>
    </row>
    <row r="18" spans="1:17" ht="15.75" customHeight="1" x14ac:dyDescent="0.25">
      <c r="A18" s="58"/>
      <c r="B18" s="58"/>
      <c r="C18" s="11" t="s">
        <v>3</v>
      </c>
      <c r="D18" s="11" t="s">
        <v>4</v>
      </c>
      <c r="E18" s="12" t="s">
        <v>5</v>
      </c>
      <c r="F18" s="12" t="s">
        <v>5</v>
      </c>
      <c r="G18" s="12" t="s">
        <v>5</v>
      </c>
      <c r="H18" s="12" t="s">
        <v>5</v>
      </c>
      <c r="I18" s="12" t="s">
        <v>5</v>
      </c>
      <c r="J18" s="62"/>
      <c r="K18" s="58"/>
      <c r="L18" s="58"/>
      <c r="M18" s="58"/>
      <c r="N18" s="58"/>
      <c r="O18" s="24"/>
      <c r="P18" s="25"/>
    </row>
    <row r="19" spans="1:17" ht="47.25" customHeight="1" x14ac:dyDescent="0.25">
      <c r="A19" s="2">
        <v>1</v>
      </c>
      <c r="B19" s="10" t="s">
        <v>46</v>
      </c>
      <c r="C19" s="3" t="s">
        <v>42</v>
      </c>
      <c r="D19" s="3">
        <v>3</v>
      </c>
      <c r="E19" s="6">
        <v>1300</v>
      </c>
      <c r="F19" s="6">
        <v>1390</v>
      </c>
      <c r="G19" s="6">
        <v>1420</v>
      </c>
      <c r="H19" s="6"/>
      <c r="I19" s="6"/>
      <c r="J19" s="7">
        <f>AVERAGE(E19,F19,G19,H19,I19)</f>
        <v>1370</v>
      </c>
      <c r="K19" s="3">
        <f>COUNT(E19:I19)</f>
        <v>3</v>
      </c>
      <c r="L19" s="2">
        <f>STDEV(E19,F19,G19,H19,I19)</f>
        <v>62.44997998398398</v>
      </c>
      <c r="M19" s="2">
        <f>L19/J19*100</f>
        <v>4.5583926995608746</v>
      </c>
      <c r="N19" s="2" t="str">
        <f>IF(M19&lt;33,"ОДНОРОДНЫЕ","НЕОДНОРОДНЫЕ")</f>
        <v>ОДНОРОДНЫЕ</v>
      </c>
      <c r="O19" s="26">
        <f>D19*J19</f>
        <v>4110</v>
      </c>
      <c r="P19" s="27"/>
      <c r="Q19" s="8"/>
    </row>
    <row r="20" spans="1:17" ht="62.25" customHeight="1" x14ac:dyDescent="0.25">
      <c r="A20" s="2">
        <v>2</v>
      </c>
      <c r="B20" s="10" t="s">
        <v>47</v>
      </c>
      <c r="C20" s="3" t="s">
        <v>42</v>
      </c>
      <c r="D20" s="3">
        <v>2</v>
      </c>
      <c r="E20" s="6">
        <v>1300</v>
      </c>
      <c r="F20" s="6">
        <v>1390</v>
      </c>
      <c r="G20" s="6">
        <v>1420</v>
      </c>
      <c r="H20" s="6"/>
      <c r="I20" s="6"/>
      <c r="J20" s="7">
        <f>AVERAGE(E20,F20,G20,H20,I20)</f>
        <v>1370</v>
      </c>
      <c r="K20" s="3">
        <f>COUNT(E20:I20)</f>
        <v>3</v>
      </c>
      <c r="L20" s="2">
        <f>STDEV(E20,F20,G20,H20,I20)</f>
        <v>62.44997998398398</v>
      </c>
      <c r="M20" s="2">
        <f>L20/J20*100</f>
        <v>4.5583926995608746</v>
      </c>
      <c r="N20" s="2" t="str">
        <f>IF(M20&lt;33,"ОДНОРОДНЫЕ","НЕОДНОРОДНЫЕ")</f>
        <v>ОДНОРОДНЫЕ</v>
      </c>
      <c r="O20" s="26">
        <f>D20*J20</f>
        <v>2740</v>
      </c>
      <c r="P20" s="27"/>
      <c r="Q20" s="8"/>
    </row>
    <row r="21" spans="1:17" ht="24" customHeight="1" x14ac:dyDescent="0.25">
      <c r="A21" s="2"/>
      <c r="B21" s="5"/>
      <c r="C21" s="3"/>
      <c r="D21" s="3"/>
      <c r="E21" s="6">
        <f>SUM(E19:E20)</f>
        <v>2600</v>
      </c>
      <c r="F21" s="6">
        <f>SUM(F19:F20)</f>
        <v>2780</v>
      </c>
      <c r="G21" s="6">
        <f>SUM(G19:G20)</f>
        <v>2840</v>
      </c>
      <c r="H21" s="6"/>
      <c r="I21" s="6"/>
      <c r="J21" s="7"/>
      <c r="K21" s="3"/>
      <c r="L21" s="2"/>
      <c r="M21" s="2"/>
      <c r="N21" s="2"/>
      <c r="O21" s="26">
        <f>SUM(O19:P20)</f>
        <v>6850</v>
      </c>
      <c r="P21" s="27"/>
      <c r="Q21" s="8"/>
    </row>
    <row r="22" spans="1:17" ht="9.75" customHeight="1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30"/>
      <c r="Q22" s="8"/>
    </row>
    <row r="23" spans="1:17" ht="106.5" customHeight="1" x14ac:dyDescent="0.25">
      <c r="A23" s="30" t="s">
        <v>43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</row>
    <row r="26" spans="1:17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7" x14ac:dyDescent="0.25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17" x14ac:dyDescent="0.25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2" spans="1:17" x14ac:dyDescent="0.25">
      <c r="E32" s="9"/>
    </row>
  </sheetData>
  <mergeCells count="47">
    <mergeCell ref="K1:P1"/>
    <mergeCell ref="A2:P2"/>
    <mergeCell ref="A3:C5"/>
    <mergeCell ref="D3:P3"/>
    <mergeCell ref="E4:G4"/>
    <mergeCell ref="H4:M4"/>
    <mergeCell ref="N4:O4"/>
    <mergeCell ref="E5:G5"/>
    <mergeCell ref="H5:M5"/>
    <mergeCell ref="N5:O5"/>
    <mergeCell ref="A10:C10"/>
    <mergeCell ref="D10:P10"/>
    <mergeCell ref="A11:C11"/>
    <mergeCell ref="A16:B16"/>
    <mergeCell ref="C16:D16"/>
    <mergeCell ref="A15:B15"/>
    <mergeCell ref="C15:D15"/>
    <mergeCell ref="A13:C13"/>
    <mergeCell ref="D13:P13"/>
    <mergeCell ref="A14:C14"/>
    <mergeCell ref="D14:P14"/>
    <mergeCell ref="D11:P11"/>
    <mergeCell ref="E16:P16"/>
    <mergeCell ref="A12:C12"/>
    <mergeCell ref="D12:P12"/>
    <mergeCell ref="D6:P6"/>
    <mergeCell ref="D7:P7"/>
    <mergeCell ref="A8:P8"/>
    <mergeCell ref="D9:P9"/>
    <mergeCell ref="A9:C9"/>
    <mergeCell ref="A6:C6"/>
    <mergeCell ref="A7:C7"/>
    <mergeCell ref="O17:P18"/>
    <mergeCell ref="O19:P19"/>
    <mergeCell ref="O20:P20"/>
    <mergeCell ref="A30:P30"/>
    <mergeCell ref="O21:P21"/>
    <mergeCell ref="A22:O22"/>
    <mergeCell ref="A23:P29"/>
    <mergeCell ref="L17:L18"/>
    <mergeCell ref="M17:M18"/>
    <mergeCell ref="N17:N18"/>
    <mergeCell ref="A17:A18"/>
    <mergeCell ref="B17:B18"/>
    <mergeCell ref="C17:D17"/>
    <mergeCell ref="J17:J18"/>
    <mergeCell ref="K17:K18"/>
  </mergeCells>
  <conditionalFormatting sqref="N19:N21">
    <cfRule type="containsText" dxfId="5" priority="25" operator="containsText" text="НЕОДНОРОДНЫЕ">
      <formula>NOT(ISERROR(SEARCH("НЕОДНОРОДНЫЕ",N19)))</formula>
    </cfRule>
    <cfRule type="containsText" dxfId="4" priority="26" operator="containsText" text="ОДНОРОДНЫЕ">
      <formula>NOT(ISERROR(SEARCH("ОДНОРОДНЫЕ",N19)))</formula>
    </cfRule>
    <cfRule type="containsText" dxfId="3" priority="27" operator="containsText" text="НЕОДНОРОДНЫЕ">
      <formula>NOT(ISERROR(SEARCH("НЕОДНОРОДНЫЕ",N19)))</formula>
    </cfRule>
    <cfRule type="containsText" dxfId="2" priority="28" operator="containsText" text="НЕ">
      <formula>NOT(ISERROR(SEARCH("НЕ",N19)))</formula>
    </cfRule>
    <cfRule type="containsText" dxfId="1" priority="29" operator="containsText" text="ОДНОРОДНЫЕ">
      <formula>NOT(ISERROR(SEARCH("ОДНОРОДНЫЕ",N19)))</formula>
    </cfRule>
    <cfRule type="containsText" dxfId="0" priority="30" operator="containsText" text="НЕОДНОРОДНЫЕ">
      <formula>NOT(ISERROR(SEARCH("НЕОДНОРОДНЫЕ",N19)))</formula>
    </cfRule>
  </conditionalFormatting>
  <pageMargins left="0.74803149606299213" right="0.74803149606299213" top="0.78740157480314965" bottom="0.78740157480314965" header="0.51181102362204722" footer="0.51181102362204722"/>
  <pageSetup paperSize="9" scale="60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O42"/>
  <sheetViews>
    <sheetView workbookViewId="0">
      <selection activeCell="E18" sqref="E18"/>
    </sheetView>
  </sheetViews>
  <sheetFormatPr defaultRowHeight="15" x14ac:dyDescent="0.25"/>
  <cols>
    <col min="8" max="9" width="14.42578125" customWidth="1"/>
    <col min="10" max="11" width="19" customWidth="1"/>
    <col min="12" max="12" width="18.85546875" customWidth="1"/>
    <col min="13" max="13" width="17.5703125" customWidth="1"/>
    <col min="14" max="14" width="13.28515625" bestFit="1" customWidth="1"/>
    <col min="15" max="15" width="21" customWidth="1"/>
  </cols>
  <sheetData>
    <row r="2" spans="7:15" ht="15.75" x14ac:dyDescent="0.25">
      <c r="G2" s="3">
        <v>15.5</v>
      </c>
      <c r="H2" s="6">
        <v>36000</v>
      </c>
      <c r="I2" s="18">
        <f>G2*H2</f>
        <v>558000</v>
      </c>
      <c r="J2" s="6">
        <v>36500</v>
      </c>
      <c r="K2" s="18">
        <f>G2*J2</f>
        <v>565750</v>
      </c>
      <c r="L2" s="6">
        <v>35000</v>
      </c>
      <c r="M2" s="19">
        <f>G2*L2</f>
        <v>542500</v>
      </c>
    </row>
    <row r="3" spans="7:15" ht="15.75" x14ac:dyDescent="0.25">
      <c r="G3" s="3">
        <v>15</v>
      </c>
      <c r="H3" s="6">
        <v>4800</v>
      </c>
      <c r="I3" s="18">
        <f t="shared" ref="I3:I13" si="0">G3*H3</f>
        <v>72000</v>
      </c>
      <c r="J3" s="6">
        <v>4900</v>
      </c>
      <c r="K3" s="18">
        <f t="shared" ref="K3:K13" si="1">G3*J3</f>
        <v>73500</v>
      </c>
      <c r="L3" s="6">
        <v>4600</v>
      </c>
      <c r="M3" s="19">
        <f t="shared" ref="M3:M13" si="2">G3*L3</f>
        <v>69000</v>
      </c>
    </row>
    <row r="4" spans="7:15" ht="15.75" x14ac:dyDescent="0.25">
      <c r="G4" s="3">
        <v>15</v>
      </c>
      <c r="H4" s="6">
        <v>4400</v>
      </c>
      <c r="I4" s="18">
        <f t="shared" si="0"/>
        <v>66000</v>
      </c>
      <c r="J4" s="6">
        <v>4500</v>
      </c>
      <c r="K4" s="18">
        <f t="shared" si="1"/>
        <v>67500</v>
      </c>
      <c r="L4" s="6">
        <v>4000</v>
      </c>
      <c r="M4" s="19">
        <f t="shared" si="2"/>
        <v>60000</v>
      </c>
    </row>
    <row r="5" spans="7:15" ht="15.75" x14ac:dyDescent="0.25">
      <c r="G5" s="3">
        <v>15.5</v>
      </c>
      <c r="H5" s="6">
        <v>3400</v>
      </c>
      <c r="I5" s="18">
        <f t="shared" si="0"/>
        <v>52700</v>
      </c>
      <c r="J5" s="6">
        <v>3500</v>
      </c>
      <c r="K5" s="18">
        <f t="shared" si="1"/>
        <v>54250</v>
      </c>
      <c r="L5" s="6">
        <v>3200</v>
      </c>
      <c r="M5" s="19">
        <f t="shared" si="2"/>
        <v>49600</v>
      </c>
    </row>
    <row r="6" spans="7:15" ht="15.75" x14ac:dyDescent="0.25">
      <c r="G6" s="3">
        <v>15.5</v>
      </c>
      <c r="H6" s="6">
        <v>1800</v>
      </c>
      <c r="I6" s="18">
        <f t="shared" si="0"/>
        <v>27900</v>
      </c>
      <c r="J6" s="6">
        <v>2000</v>
      </c>
      <c r="K6" s="18">
        <f t="shared" si="1"/>
        <v>31000</v>
      </c>
      <c r="L6" s="6">
        <v>1200</v>
      </c>
      <c r="M6" s="19">
        <f t="shared" si="2"/>
        <v>18600</v>
      </c>
    </row>
    <row r="7" spans="7:15" ht="15.75" x14ac:dyDescent="0.25">
      <c r="G7" s="3">
        <v>2</v>
      </c>
      <c r="H7" s="6">
        <v>19000</v>
      </c>
      <c r="I7" s="18">
        <f t="shared" si="0"/>
        <v>38000</v>
      </c>
      <c r="J7" s="6">
        <v>19200</v>
      </c>
      <c r="K7" s="18">
        <f t="shared" si="1"/>
        <v>38400</v>
      </c>
      <c r="L7" s="6">
        <v>18000</v>
      </c>
      <c r="M7" s="19">
        <f t="shared" si="2"/>
        <v>36000</v>
      </c>
    </row>
    <row r="8" spans="7:15" ht="15.75" x14ac:dyDescent="0.25">
      <c r="G8" s="3">
        <v>2</v>
      </c>
      <c r="H8" s="6">
        <v>5500</v>
      </c>
      <c r="I8" s="18">
        <f t="shared" si="0"/>
        <v>11000</v>
      </c>
      <c r="J8" s="6">
        <v>5500</v>
      </c>
      <c r="K8" s="18">
        <f t="shared" si="1"/>
        <v>11000</v>
      </c>
      <c r="L8" s="6">
        <v>5000</v>
      </c>
      <c r="M8" s="19">
        <f t="shared" si="2"/>
        <v>10000</v>
      </c>
    </row>
    <row r="9" spans="7:15" ht="15.75" x14ac:dyDescent="0.25">
      <c r="G9" s="3">
        <v>8.5</v>
      </c>
      <c r="H9" s="6">
        <v>5500</v>
      </c>
      <c r="I9" s="18">
        <f t="shared" si="0"/>
        <v>46750</v>
      </c>
      <c r="J9" s="6">
        <v>5500</v>
      </c>
      <c r="K9" s="18">
        <f t="shared" si="1"/>
        <v>46750</v>
      </c>
      <c r="L9" s="6">
        <v>5000</v>
      </c>
      <c r="M9" s="19">
        <f t="shared" si="2"/>
        <v>42500</v>
      </c>
    </row>
    <row r="10" spans="7:15" ht="15.75" x14ac:dyDescent="0.25">
      <c r="G10" s="3">
        <v>7</v>
      </c>
      <c r="H10" s="6">
        <v>13000</v>
      </c>
      <c r="I10" s="18">
        <f t="shared" si="0"/>
        <v>91000</v>
      </c>
      <c r="J10" s="6">
        <v>13000</v>
      </c>
      <c r="K10" s="18">
        <f t="shared" si="1"/>
        <v>91000</v>
      </c>
      <c r="L10" s="6">
        <v>11000</v>
      </c>
      <c r="M10" s="19">
        <f t="shared" si="2"/>
        <v>77000</v>
      </c>
    </row>
    <row r="11" spans="7:15" ht="15.75" x14ac:dyDescent="0.25">
      <c r="G11" s="3">
        <v>6.5</v>
      </c>
      <c r="H11" s="6">
        <v>5600</v>
      </c>
      <c r="I11" s="18">
        <f t="shared" si="0"/>
        <v>36400</v>
      </c>
      <c r="J11" s="6">
        <v>5500</v>
      </c>
      <c r="K11" s="18">
        <f t="shared" si="1"/>
        <v>35750</v>
      </c>
      <c r="L11" s="6">
        <v>5000</v>
      </c>
      <c r="M11" s="19">
        <f t="shared" si="2"/>
        <v>32500</v>
      </c>
    </row>
    <row r="12" spans="7:15" ht="15.75" x14ac:dyDescent="0.25">
      <c r="G12" s="3">
        <v>3</v>
      </c>
      <c r="H12" s="6">
        <v>3000</v>
      </c>
      <c r="I12" s="18">
        <f t="shared" si="0"/>
        <v>9000</v>
      </c>
      <c r="J12" s="6">
        <v>3000</v>
      </c>
      <c r="K12" s="18">
        <f t="shared" si="1"/>
        <v>9000</v>
      </c>
      <c r="L12" s="6">
        <v>2800</v>
      </c>
      <c r="M12" s="19">
        <f t="shared" si="2"/>
        <v>8400</v>
      </c>
    </row>
    <row r="13" spans="7:15" ht="15.75" x14ac:dyDescent="0.25">
      <c r="G13" s="3">
        <v>15</v>
      </c>
      <c r="H13" s="6">
        <v>4400</v>
      </c>
      <c r="I13" s="18">
        <f t="shared" si="0"/>
        <v>66000</v>
      </c>
      <c r="J13" s="6">
        <v>4500</v>
      </c>
      <c r="K13" s="18">
        <f t="shared" si="1"/>
        <v>67500</v>
      </c>
      <c r="L13" s="6">
        <v>3900</v>
      </c>
      <c r="M13" s="19">
        <f t="shared" si="2"/>
        <v>58500</v>
      </c>
    </row>
    <row r="14" spans="7:15" x14ac:dyDescent="0.25">
      <c r="I14" s="17">
        <f>SUM(I2:I13)</f>
        <v>1074750</v>
      </c>
      <c r="K14" s="17">
        <f>SUM(K2:K13)</f>
        <v>1091400</v>
      </c>
      <c r="M14" s="20">
        <f>SUM(M2:M13)</f>
        <v>1004600</v>
      </c>
      <c r="N14" s="17">
        <f>SUM(I14:M14)</f>
        <v>3170750</v>
      </c>
      <c r="O14">
        <f>N14/3</f>
        <v>1056916.6666666667</v>
      </c>
    </row>
    <row r="17" spans="7:9" ht="15.75" x14ac:dyDescent="0.25">
      <c r="G17">
        <v>12</v>
      </c>
      <c r="H17" s="6">
        <v>36000</v>
      </c>
      <c r="I17" s="21">
        <f>G17*H17</f>
        <v>432000</v>
      </c>
    </row>
    <row r="18" spans="7:9" ht="15.75" x14ac:dyDescent="0.25">
      <c r="G18">
        <v>12</v>
      </c>
      <c r="H18" s="6">
        <v>4800</v>
      </c>
      <c r="I18" s="21">
        <f t="shared" ref="I18:I28" si="3">G18*H18</f>
        <v>57600</v>
      </c>
    </row>
    <row r="19" spans="7:9" ht="15.75" x14ac:dyDescent="0.25">
      <c r="G19">
        <v>12</v>
      </c>
      <c r="H19" s="6">
        <v>4400</v>
      </c>
      <c r="I19" s="21">
        <f t="shared" si="3"/>
        <v>52800</v>
      </c>
    </row>
    <row r="20" spans="7:9" ht="15.75" x14ac:dyDescent="0.25">
      <c r="G20">
        <v>12</v>
      </c>
      <c r="H20" s="6">
        <v>3400</v>
      </c>
      <c r="I20" s="21">
        <f t="shared" si="3"/>
        <v>40800</v>
      </c>
    </row>
    <row r="21" spans="7:9" ht="15.75" x14ac:dyDescent="0.25">
      <c r="G21">
        <v>12</v>
      </c>
      <c r="H21" s="6">
        <v>1800</v>
      </c>
      <c r="I21" s="21">
        <f t="shared" si="3"/>
        <v>21600</v>
      </c>
    </row>
    <row r="22" spans="7:9" ht="15.75" x14ac:dyDescent="0.25">
      <c r="G22">
        <v>2</v>
      </c>
      <c r="H22" s="6">
        <v>19000</v>
      </c>
      <c r="I22" s="21">
        <f t="shared" si="3"/>
        <v>38000</v>
      </c>
    </row>
    <row r="23" spans="7:9" ht="15.75" x14ac:dyDescent="0.25">
      <c r="G23">
        <v>2</v>
      </c>
      <c r="H23" s="6">
        <v>5500</v>
      </c>
      <c r="I23" s="21">
        <f t="shared" si="3"/>
        <v>11000</v>
      </c>
    </row>
    <row r="24" spans="7:9" ht="15.75" x14ac:dyDescent="0.25">
      <c r="G24">
        <v>7</v>
      </c>
      <c r="H24" s="6">
        <v>5500</v>
      </c>
      <c r="I24" s="21">
        <f t="shared" si="3"/>
        <v>38500</v>
      </c>
    </row>
    <row r="25" spans="7:9" ht="15.75" x14ac:dyDescent="0.25">
      <c r="G25">
        <v>5</v>
      </c>
      <c r="H25" s="6">
        <v>13000</v>
      </c>
      <c r="I25" s="21">
        <f t="shared" si="3"/>
        <v>65000</v>
      </c>
    </row>
    <row r="26" spans="7:9" ht="15.75" x14ac:dyDescent="0.25">
      <c r="G26">
        <v>5</v>
      </c>
      <c r="H26" s="6">
        <v>5600</v>
      </c>
      <c r="I26" s="21">
        <f t="shared" si="3"/>
        <v>28000</v>
      </c>
    </row>
    <row r="27" spans="7:9" ht="15.75" x14ac:dyDescent="0.25">
      <c r="G27">
        <v>2</v>
      </c>
      <c r="H27" s="6">
        <v>3000</v>
      </c>
      <c r="I27" s="21">
        <f t="shared" si="3"/>
        <v>6000</v>
      </c>
    </row>
    <row r="28" spans="7:9" ht="15.75" x14ac:dyDescent="0.25">
      <c r="G28">
        <v>12</v>
      </c>
      <c r="H28" s="6">
        <v>4400</v>
      </c>
      <c r="I28" s="21">
        <f t="shared" si="3"/>
        <v>52800</v>
      </c>
    </row>
    <row r="30" spans="7:9" ht="15.75" x14ac:dyDescent="0.25">
      <c r="G30">
        <v>3.5</v>
      </c>
      <c r="H30" s="6">
        <v>36000</v>
      </c>
      <c r="I30" s="21">
        <f>G30*H30</f>
        <v>126000</v>
      </c>
    </row>
    <row r="31" spans="7:9" ht="15.75" x14ac:dyDescent="0.25">
      <c r="G31">
        <v>3</v>
      </c>
      <c r="H31" s="6">
        <v>4800</v>
      </c>
      <c r="I31" s="21">
        <f t="shared" ref="I31:I41" si="4">G31*H31</f>
        <v>14400</v>
      </c>
    </row>
    <row r="32" spans="7:9" ht="15.75" x14ac:dyDescent="0.25">
      <c r="G32">
        <v>3</v>
      </c>
      <c r="H32" s="6">
        <v>4400</v>
      </c>
      <c r="I32" s="21">
        <f t="shared" si="4"/>
        <v>13200</v>
      </c>
    </row>
    <row r="33" spans="7:9" ht="15.75" x14ac:dyDescent="0.25">
      <c r="G33">
        <v>3.5</v>
      </c>
      <c r="H33" s="6">
        <v>3400</v>
      </c>
      <c r="I33" s="21">
        <f t="shared" si="4"/>
        <v>11900</v>
      </c>
    </row>
    <row r="34" spans="7:9" ht="15.75" x14ac:dyDescent="0.25">
      <c r="G34">
        <v>3.5</v>
      </c>
      <c r="H34" s="6">
        <v>1800</v>
      </c>
      <c r="I34" s="21">
        <f t="shared" si="4"/>
        <v>6300</v>
      </c>
    </row>
    <row r="35" spans="7:9" ht="15.75" x14ac:dyDescent="0.25">
      <c r="G35">
        <v>0</v>
      </c>
      <c r="H35" s="6">
        <v>19000</v>
      </c>
      <c r="I35" s="21">
        <f t="shared" si="4"/>
        <v>0</v>
      </c>
    </row>
    <row r="36" spans="7:9" ht="15.75" x14ac:dyDescent="0.25">
      <c r="G36">
        <v>0</v>
      </c>
      <c r="H36" s="6">
        <v>5500</v>
      </c>
      <c r="I36" s="21">
        <f t="shared" si="4"/>
        <v>0</v>
      </c>
    </row>
    <row r="37" spans="7:9" ht="15.75" x14ac:dyDescent="0.25">
      <c r="G37">
        <v>1.5</v>
      </c>
      <c r="H37" s="6">
        <v>5500</v>
      </c>
      <c r="I37" s="21">
        <f t="shared" si="4"/>
        <v>8250</v>
      </c>
    </row>
    <row r="38" spans="7:9" ht="15.75" x14ac:dyDescent="0.25">
      <c r="G38">
        <v>2</v>
      </c>
      <c r="H38" s="6">
        <v>13000</v>
      </c>
      <c r="I38" s="21">
        <f t="shared" si="4"/>
        <v>26000</v>
      </c>
    </row>
    <row r="39" spans="7:9" ht="15.75" x14ac:dyDescent="0.25">
      <c r="G39">
        <v>1.5</v>
      </c>
      <c r="H39" s="6">
        <v>5600</v>
      </c>
      <c r="I39" s="21">
        <f t="shared" si="4"/>
        <v>8400</v>
      </c>
    </row>
    <row r="40" spans="7:9" ht="15.75" x14ac:dyDescent="0.25">
      <c r="G40">
        <v>1</v>
      </c>
      <c r="H40" s="6">
        <v>3000</v>
      </c>
      <c r="I40" s="21">
        <f t="shared" si="4"/>
        <v>3000</v>
      </c>
    </row>
    <row r="41" spans="7:9" ht="15.75" x14ac:dyDescent="0.25">
      <c r="G41">
        <v>3</v>
      </c>
      <c r="H41" s="6">
        <v>4400</v>
      </c>
      <c r="I41" s="21">
        <f t="shared" si="4"/>
        <v>13200</v>
      </c>
    </row>
    <row r="42" spans="7:9" x14ac:dyDescent="0.25">
      <c r="I42" s="22">
        <f>SUM(I30:I41)</f>
        <v>230650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нмцк 2022 уборка</cp:keywords>
  <cp:lastModifiedBy/>
  <dcterms:created xsi:type="dcterms:W3CDTF">2006-09-28T05:33:49Z</dcterms:created>
  <dcterms:modified xsi:type="dcterms:W3CDTF">2026-07-23T12:23:42Z</dcterms:modified>
</cp:coreProperties>
</file>