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shishlov\Desktop\ТЗ 2026\ТЗ ИБП 2026\"/>
    </mc:Choice>
  </mc:AlternateContent>
  <bookViews>
    <workbookView xWindow="0" yWindow="0" windowWidth="28800" windowHeight="11580"/>
  </bookViews>
  <sheets>
    <sheet name="Приложение1" sheetId="1" r:id="rId1"/>
  </sheets>
  <definedNames>
    <definedName name="_xlnm.Print_Area" localSheetId="0">Приложение1!$A$1:$N$15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J6" i="1" s="1"/>
  <c r="K6" i="1"/>
  <c r="L6" i="1" s="1"/>
  <c r="M6" i="1" l="1"/>
  <c r="N6" i="1" s="1"/>
  <c r="N7" i="1" l="1"/>
</calcChain>
</file>

<file path=xl/sharedStrings.xml><?xml version="1.0" encoding="utf-8"?>
<sst xmlns="http://schemas.openxmlformats.org/spreadsheetml/2006/main" count="29" uniqueCount="29">
  <si>
    <t>№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</si>
  <si>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</si>
  <si>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</si>
  <si>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</si>
  <si>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</si>
  <si>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</si>
  <si>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</si>
  <si>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</si>
  <si>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Обоснование начальной (максимальной) цены контракта</t>
  </si>
  <si>
    <t>Ценовые предложения поставщиков</t>
  </si>
  <si>
    <t>В результате проведенного расчета НМЦК составила</t>
  </si>
  <si>
    <t xml:space="preserve">Ед. изм </t>
  </si>
  <si>
    <t>Наименование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</si>
  <si>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</si>
  <si>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</si>
  <si>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(должность)</t>
  </si>
  <si>
    <t>(расшифровка подписи)</t>
  </si>
  <si>
    <t xml:space="preserve">   _______________</t>
  </si>
  <si>
    <t>Кол-во</t>
  </si>
  <si>
    <t>Источник бесперебойного питания</t>
  </si>
  <si>
    <t>шт</t>
  </si>
  <si>
    <t xml:space="preserve"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стоимости  были направлены запросы ценовой информации 6-ти возможным поставщикам.  Ответов не последовало. В соответсвии с п. 3.7.3 Приказа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был осуществлен поиск ценовой информации в реестре контрактов, заключенных заказчиками размещенных   на официальном сайте Российской Федерации в информационно-телекоммуникационной сети "Интернет" для размещения информации о размещении заказов на поставки товаров, выполнение работ, оказание услуг www.zakupki.gov.ru. При этом принималась в расчет информация о ценах товаров, работ, услуг, содержащаяся в контрактах, которые исполнены и по которым не взыскивались неустойки (штрафы, пени) в связи с неисполнением или ненадлежащим исполнением обязательств, предусмотренных этими контрактами, в течение последних трех лет.
 </t>
  </si>
  <si>
    <t>Цена за единицу в соответствии контрактом  2782700155725000106 от 17.12.2025</t>
  </si>
  <si>
    <t>Цена за единицу в соответствии контрактом  1230909054026000035 от 10.03.2026</t>
  </si>
  <si>
    <t>Цена за единицу в соответствии контрактом  1720700028926000007 от 03.06.2026</t>
  </si>
  <si>
    <t>Начальник отдела снабжения</t>
  </si>
  <si>
    <t>О.В. Шишлов</t>
  </si>
  <si>
    <t>подпись</t>
  </si>
  <si>
    <t>Предлагаю Закупку осуществить у единственного поставщика. НМЦ Закупки определить по предложению с наименьшей стоимостью товара. Предложение с наименьшей стоимостью за единицу Товара указано в ГК № 1720700028926000007 от 03.06.2026 - 6 454 (шесть тысяч четыреста пятьдесят четыре) рубля 00 копеек. Общая цена составляет 32 270 (тридцать две тысячи двести семьдесят)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</si>
</sst>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wrapText="1"/>
    </xf>
    <xf numFmtId="0" fontId="10" fillId="0" borderId="4" xfId="1" applyFont="1" applyBorder="1" applyAlignment="1">
      <alignment horizontal="left" wrapText="1"/>
    </xf>
    <xf numFmtId="0" fontId="10" fillId="0" borderId="4" xfId="1" applyFont="1" applyBorder="1" applyAlignment="1">
      <alignment horizontal="center" wrapText="1"/>
    </xf>
    <xf numFmtId="1" fontId="11" fillId="0" borderId="4" xfId="1" applyNumberFormat="1" applyFont="1" applyBorder="1" applyAlignment="1">
      <alignment horizontal="center" shrinkToFit="1"/>
    </xf>
    <xf numFmtId="4" fontId="11" fillId="0" borderId="4" xfId="1" applyNumberFormat="1" applyFont="1" applyBorder="1" applyAlignment="1">
      <alignment horizontal="center" shrinkToFit="1"/>
    </xf>
    <xf numFmtId="4" fontId="10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1390650</xdr:rowOff>
    </xdr:from>
    <xdr:to>
      <xdr:col>10</xdr:col>
      <xdr:colOff>0</xdr:colOff>
      <xdr:row>4</xdr:row>
      <xdr:rowOff>1743075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475" y="3629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1419225</xdr:colOff>
      <xdr:row>4</xdr:row>
      <xdr:rowOff>1228725</xdr:rowOff>
    </xdr:from>
    <xdr:to>
      <xdr:col>8</xdr:col>
      <xdr:colOff>990600</xdr:colOff>
      <xdr:row>4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34671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1600200</xdr:rowOff>
    </xdr:from>
    <xdr:to>
      <xdr:col>10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38671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4</xdr:row>
      <xdr:rowOff>1400175</xdr:rowOff>
    </xdr:from>
    <xdr:to>
      <xdr:col>10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4625" y="3667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topLeftCell="A4" zoomScale="85" zoomScaleNormal="70" zoomScaleSheetLayoutView="85" workbookViewId="0">
      <selection activeCell="H13" sqref="H13"/>
    </sheetView>
  </sheetViews>
  <sheetFormatPr defaultColWidth="9.140625" defaultRowHeight="15" x14ac:dyDescent="0.25"/>
  <cols>
    <col min="1" max="1" width="3.140625" style="2" customWidth="1"/>
    <col min="2" max="2" width="34.28515625" style="2" customWidth="1"/>
    <col min="3" max="3" width="8.28515625" style="2" customWidth="1"/>
    <col min="4" max="4" width="10.85546875" style="2" customWidth="1"/>
    <col min="5" max="5" width="16.5703125" style="2" customWidth="1"/>
    <col min="6" max="6" width="19.7109375" style="2" customWidth="1"/>
    <col min="7" max="7" width="17.7109375" style="2" customWidth="1"/>
    <col min="8" max="8" width="21.42578125" style="2" customWidth="1"/>
    <col min="9" max="9" width="15.42578125" style="2" customWidth="1"/>
    <col min="10" max="10" width="14.28515625" style="2" customWidth="1"/>
    <col min="11" max="11" width="22.7109375" style="2" hidden="1" customWidth="1"/>
    <col min="12" max="12" width="12.7109375" style="2" hidden="1" customWidth="1"/>
    <col min="13" max="13" width="15.7109375" style="2" customWidth="1"/>
    <col min="14" max="14" width="21.5703125" style="2" customWidth="1"/>
    <col min="15" max="16384" width="9.140625" style="2"/>
  </cols>
  <sheetData>
    <row r="1" spans="1:14" ht="15" customHeight="1" x14ac:dyDescent="0.25"/>
    <row r="2" spans="1:14" ht="20.25" customHeight="1" x14ac:dyDescent="0.3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95" customHeight="1" x14ac:dyDescent="0.3">
      <c r="B3" s="18" t="s">
        <v>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51" customHeight="1" x14ac:dyDescent="0.25">
      <c r="A4" s="17" t="s">
        <v>0</v>
      </c>
      <c r="B4" s="20" t="s">
        <v>12</v>
      </c>
      <c r="C4" s="20" t="s">
        <v>11</v>
      </c>
      <c r="D4" s="20" t="s">
        <v>18</v>
      </c>
      <c r="E4" s="17" t="s">
        <v>9</v>
      </c>
      <c r="F4" s="17"/>
      <c r="G4" s="17"/>
      <c r="H4" s="22" t="s">
        <v>1</v>
      </c>
      <c r="I4" s="22"/>
      <c r="J4" s="22"/>
      <c r="K4" s="17" t="s">
        <v>2</v>
      </c>
      <c r="L4" s="17"/>
      <c r="M4" s="17"/>
      <c r="N4" s="17"/>
    </row>
    <row r="5" spans="1:14" s="7" customFormat="1" ht="139.5" customHeight="1" x14ac:dyDescent="0.25">
      <c r="A5" s="19"/>
      <c r="B5" s="21"/>
      <c r="C5" s="21"/>
      <c r="D5" s="21"/>
      <c r="E5" s="5" t="s">
        <v>22</v>
      </c>
      <c r="F5" s="5" t="s">
        <v>23</v>
      </c>
      <c r="G5" s="5" t="s">
        <v>24</v>
      </c>
      <c r="H5" s="1" t="s">
        <v>3</v>
      </c>
      <c r="I5" s="1" t="s">
        <v>4</v>
      </c>
      <c r="J5" s="1" t="s">
        <v>13</v>
      </c>
      <c r="K5" s="6" t="s">
        <v>14</v>
      </c>
      <c r="L5" s="1" t="s">
        <v>5</v>
      </c>
      <c r="M5" s="1" t="s">
        <v>6</v>
      </c>
      <c r="N5" s="1" t="s">
        <v>7</v>
      </c>
    </row>
    <row r="6" spans="1:14" s="3" customFormat="1" ht="31.5" x14ac:dyDescent="0.25">
      <c r="A6" s="24">
        <v>1</v>
      </c>
      <c r="B6" s="25" t="s">
        <v>19</v>
      </c>
      <c r="C6" s="26" t="s">
        <v>20</v>
      </c>
      <c r="D6" s="27">
        <v>5</v>
      </c>
      <c r="E6" s="28">
        <v>6750</v>
      </c>
      <c r="F6" s="28">
        <v>7920.25</v>
      </c>
      <c r="G6" s="28">
        <v>6454</v>
      </c>
      <c r="H6" s="29">
        <f>AVERAGE(E6:G6)</f>
        <v>7041.416666666667</v>
      </c>
      <c r="I6" s="30">
        <f t="shared" ref="I6" si="0">SQRT(((SUM((POWER(E6-H6,2)),(POWER(F6-H6,2)),(POWER(G6-H6,2))))/(COLUMNS(E6:G6)-1)))</f>
        <v>775.34832226124888</v>
      </c>
      <c r="J6" s="30">
        <f t="shared" ref="J6" si="1">I6/H6*100</f>
        <v>11.011254680207564</v>
      </c>
      <c r="K6" s="31">
        <f t="shared" ref="K6" si="2">((D6/3)*(SUM(E6:G6)))</f>
        <v>35207.083333333336</v>
      </c>
      <c r="L6" s="31">
        <f t="shared" ref="L6" si="3">K6/D6</f>
        <v>7041.416666666667</v>
      </c>
      <c r="M6" s="32">
        <f>ROUNDDOWN(H6,2)</f>
        <v>7041.41</v>
      </c>
      <c r="N6" s="32">
        <f>M6*D6</f>
        <v>35207.050000000003</v>
      </c>
    </row>
    <row r="7" spans="1:14" ht="51" customHeight="1" x14ac:dyDescent="0.25">
      <c r="A7" s="33" t="s">
        <v>10</v>
      </c>
      <c r="B7" s="33"/>
      <c r="C7" s="33"/>
      <c r="D7" s="33"/>
      <c r="E7" s="33"/>
      <c r="F7" s="33"/>
      <c r="G7" s="20"/>
      <c r="H7" s="34"/>
      <c r="I7" s="35"/>
      <c r="J7" s="35"/>
      <c r="K7" s="36"/>
      <c r="L7" s="36"/>
      <c r="M7" s="37"/>
      <c r="N7" s="34">
        <f>SUM(N6:N6)</f>
        <v>35207.050000000003</v>
      </c>
    </row>
    <row r="8" spans="1:14" s="4" customFormat="1" ht="96" customHeight="1" x14ac:dyDescent="0.2">
      <c r="B8" s="23" t="s">
        <v>28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4" customFormat="1" ht="22.5" customHeight="1" x14ac:dyDescent="0.25">
      <c r="A9" s="10"/>
      <c r="B9" s="11"/>
      <c r="C9" s="11"/>
      <c r="D9" s="11"/>
      <c r="E9" s="11"/>
      <c r="F9" s="11"/>
      <c r="G9" s="8"/>
      <c r="H9" s="8"/>
      <c r="I9" s="8"/>
      <c r="J9" s="8"/>
      <c r="K9" s="8"/>
      <c r="L9" s="8"/>
    </row>
    <row r="10" spans="1:14" s="4" customFormat="1" x14ac:dyDescent="0.25">
      <c r="A10" s="10"/>
      <c r="B10" s="12" t="s">
        <v>25</v>
      </c>
      <c r="C10" s="10" t="s">
        <v>17</v>
      </c>
      <c r="D10" s="10"/>
      <c r="E10" s="13" t="s">
        <v>26</v>
      </c>
      <c r="F10" s="13"/>
    </row>
    <row r="11" spans="1:14" s="4" customFormat="1" x14ac:dyDescent="0.25">
      <c r="A11" s="10"/>
      <c r="B11" s="2" t="s">
        <v>15</v>
      </c>
      <c r="C11" s="14" t="s">
        <v>27</v>
      </c>
      <c r="D11" s="14"/>
      <c r="E11" s="15" t="s">
        <v>16</v>
      </c>
      <c r="F11" s="15"/>
    </row>
    <row r="16" spans="1:14" x14ac:dyDescent="0.25">
      <c r="H16" s="9"/>
    </row>
  </sheetData>
  <mergeCells count="14">
    <mergeCell ref="E10:F10"/>
    <mergeCell ref="C11:D11"/>
    <mergeCell ref="E11:F11"/>
    <mergeCell ref="A2:N2"/>
    <mergeCell ref="K4:N4"/>
    <mergeCell ref="A7:G7"/>
    <mergeCell ref="E4:G4"/>
    <mergeCell ref="B3:N3"/>
    <mergeCell ref="A4:A5"/>
    <mergeCell ref="B4:B5"/>
    <mergeCell ref="C4:C5"/>
    <mergeCell ref="D4:D5"/>
    <mergeCell ref="H4:J4"/>
    <mergeCell ref="B8:N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>ДИЗО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Шишлов Олег Викторович</cp:lastModifiedBy>
  <cp:lastPrinted>2026-06-23T13:10:00Z</cp:lastPrinted>
  <dcterms:created xsi:type="dcterms:W3CDTF">2014-03-06T07:46:44Z</dcterms:created>
  <dcterms:modified xsi:type="dcterms:W3CDTF">2026-06-23T13:15:17Z</dcterms:modified>
</cp:coreProperties>
</file>