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</workbook>
</file>

<file path=xl/calcChain.xml><?xml version="1.0" encoding="utf-8"?>
<calcChain xmlns="http://schemas.openxmlformats.org/spreadsheetml/2006/main">
  <c r="U8" i="1"/>
  <c r="U9"/>
  <c r="U10"/>
  <c r="U11"/>
  <c r="T8"/>
  <c r="T9"/>
  <c r="T10"/>
  <c r="T11"/>
  <c r="S8"/>
  <c r="S9"/>
  <c r="P8"/>
  <c r="Q8" s="1"/>
  <c r="R8" s="1"/>
  <c r="P9"/>
  <c r="Q9" s="1"/>
  <c r="R9" s="1"/>
  <c r="P10"/>
  <c r="Q10" s="1"/>
  <c r="R10" s="1"/>
  <c r="P11"/>
  <c r="Q11" s="1"/>
  <c r="R11" s="1"/>
  <c r="N8"/>
  <c r="N9"/>
  <c r="N10"/>
  <c r="S10" s="1"/>
  <c r="N11"/>
  <c r="S11" s="1"/>
  <c r="U7"/>
  <c r="T7"/>
  <c r="P7"/>
  <c r="N7"/>
  <c r="S7" s="1"/>
  <c r="U12" l="1"/>
  <c r="Q7"/>
  <c r="R7" s="1"/>
</calcChain>
</file>

<file path=xl/sharedStrings.xml><?xml version="1.0" encoding="utf-8"?>
<sst xmlns="http://schemas.openxmlformats.org/spreadsheetml/2006/main" count="49" uniqueCount="40">
  <si>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</si>
  <si>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</si>
  <si>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</si>
  <si>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</si>
  <si>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</si>
  <si>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</si>
  <si>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</si>
  <si>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</si>
  <si>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</si>
  <si>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</si>
  <si>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</si>
  <si>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</si>
  <si>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</si>
  <si>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</si>
  <si>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</si>
  <si>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</si>
  <si>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</si>
  <si>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</si>
  <si>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</si>
  <si>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</si>
  <si>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</si>
  <si>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</si>
  <si>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</si>
  <si>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</si>
  <si>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</si>
  <si>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</si>
  <si>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 xml:space="preserve">                                       ОБОСНОВАНИЕ ЦЕНЫ КОНТРАКТА
</t>
  </si>
  <si>
    <r>
      <t xml:space="preserve">Директор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Голосов Е.В.</t>
    </r>
  </si>
  <si>
    <t>2.</t>
  </si>
  <si>
    <t>1.</t>
  </si>
  <si>
    <t>3.</t>
  </si>
  <si>
    <t>4.</t>
  </si>
  <si>
    <t>5.</t>
  </si>
  <si>
    <t xml:space="preserve">Поставка компьютеров </t>
  </si>
  <si>
    <t>Системный блок</t>
  </si>
  <si>
    <t>Монитор</t>
  </si>
  <si>
    <t>Клавиатура</t>
  </si>
  <si>
    <t>Мышь</t>
  </si>
  <si>
    <t>Кабель HDMI</t>
  </si>
  <si>
    <t>В результате проведенного расчета стартовая цена составит    167 837 руб.   80  коп.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</si>
</sst>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6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2" fillId="2" borderId="0" applyBorder="0" applyProtection="0"/>
    <xf numFmtId="0" fontId="22" fillId="3" borderId="0" applyBorder="0" applyProtection="0"/>
    <xf numFmtId="0" fontId="22" fillId="4" borderId="0" applyBorder="0" applyProtection="0"/>
    <xf numFmtId="0" fontId="22" fillId="2" borderId="0" applyBorder="0" applyProtection="0"/>
    <xf numFmtId="0" fontId="22" fillId="5" borderId="0" applyBorder="0" applyProtection="0"/>
    <xf numFmtId="0" fontId="22" fillId="3" borderId="0" applyBorder="0" applyProtection="0"/>
    <xf numFmtId="0" fontId="22" fillId="6" borderId="0" applyBorder="0" applyProtection="0"/>
    <xf numFmtId="0" fontId="22" fillId="7" borderId="0" applyBorder="0" applyProtection="0"/>
    <xf numFmtId="0" fontId="22" fillId="8" borderId="0" applyBorder="0" applyProtection="0"/>
    <xf numFmtId="0" fontId="22" fillId="6" borderId="0" applyBorder="0" applyProtection="0"/>
    <xf numFmtId="0" fontId="22" fillId="9" borderId="0" applyBorder="0" applyProtection="0"/>
    <xf numFmtId="0" fontId="22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8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12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12</xdr:row>
      <xdr:rowOff>203685</xdr:rowOff>
    </xdr:from>
    <xdr:to>
      <xdr:col>15</xdr:col>
      <xdr:colOff>544795</xdr:colOff>
      <xdr:row>12</xdr:row>
      <xdr:rowOff>936430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28600" y="5175735"/>
          <a:ext cx="1027934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"/>
  <sheetViews>
    <sheetView tabSelected="1" workbookViewId="0">
      <pane ySplit="1" topLeftCell="A2" activePane="bottomLeft" state="frozen"/>
      <selection pane="bottomLeft" activeCell="G10" sqref="G10"/>
    </sheetView>
  </sheetViews>
  <sheetFormatPr defaultColWidth="9.140625" defaultRowHeight="15"/>
  <cols>
    <col min="1" max="1" width="4.28515625" style="1" customWidth="1"/>
    <col min="2" max="2" width="55.140625" style="1" customWidth="1"/>
    <col min="3" max="3" width="9.140625" style="1"/>
    <col min="4" max="4" width="8" style="1" customWidth="1"/>
    <col min="5" max="5" width="16" style="1" customWidth="1"/>
    <col min="6" max="6" width="14.7109375" style="1" customWidth="1"/>
    <col min="7" max="7" width="15.85546875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4.42578125" style="1" customWidth="1"/>
    <col min="21" max="21" width="14.8554687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 ht="22.5" customHeight="1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2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1" ht="21.75" customHeight="1">
      <c r="A4" s="25" t="s">
        <v>20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4"/>
      <c r="U4" s="4"/>
    </row>
    <row r="5" spans="1:21" ht="41.25" customHeight="1">
      <c r="A5" s="35" t="s">
        <v>0</v>
      </c>
      <c r="B5" s="36" t="s">
        <v>25</v>
      </c>
      <c r="C5" s="28" t="s">
        <v>16</v>
      </c>
      <c r="D5" s="28" t="s">
        <v>11</v>
      </c>
      <c r="E5" s="5" t="s">
        <v>1</v>
      </c>
      <c r="F5" s="5" t="s">
        <v>2</v>
      </c>
      <c r="G5" s="5" t="s">
        <v>3</v>
      </c>
      <c r="H5" s="27" t="s">
        <v>4</v>
      </c>
      <c r="I5" s="27"/>
      <c r="J5" s="27"/>
      <c r="K5" s="27" t="s">
        <v>5</v>
      </c>
      <c r="L5" s="27"/>
      <c r="M5" s="27"/>
      <c r="N5" s="27" t="s">
        <v>6</v>
      </c>
      <c r="O5" s="35" t="s">
        <v>7</v>
      </c>
      <c r="P5" s="35" t="s">
        <v>8</v>
      </c>
      <c r="Q5" s="35" t="s">
        <v>9</v>
      </c>
      <c r="R5" s="35" t="s">
        <v>10</v>
      </c>
      <c r="S5" s="27" t="s">
        <v>23</v>
      </c>
      <c r="T5" s="27" t="s">
        <v>17</v>
      </c>
      <c r="U5" s="27" t="s">
        <v>22</v>
      </c>
    </row>
    <row r="6" spans="1:21" ht="39" customHeight="1">
      <c r="A6" s="35"/>
      <c r="B6" s="37"/>
      <c r="C6" s="29"/>
      <c r="D6" s="29"/>
      <c r="E6" s="5" t="s">
        <v>12</v>
      </c>
      <c r="F6" s="5" t="s">
        <v>12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13</v>
      </c>
      <c r="L6" s="5" t="s">
        <v>14</v>
      </c>
      <c r="M6" s="5" t="s">
        <v>15</v>
      </c>
      <c r="N6" s="27"/>
      <c r="O6" s="35"/>
      <c r="P6" s="35"/>
      <c r="Q6" s="35"/>
      <c r="R6" s="35"/>
      <c r="S6" s="27"/>
      <c r="T6" s="27"/>
      <c r="U6" s="27"/>
    </row>
    <row r="7" spans="1:21" ht="39" customHeight="1">
      <c r="A7" s="19" t="s">
        <v>29</v>
      </c>
      <c r="B7" s="6" t="s">
        <v>34</v>
      </c>
      <c r="C7" s="7" t="s">
        <v>24</v>
      </c>
      <c r="D7" s="17">
        <v>2</v>
      </c>
      <c r="E7" s="16">
        <v>66738.100000000006</v>
      </c>
      <c r="F7" s="16">
        <v>69304.95</v>
      </c>
      <c r="G7" s="16">
        <v>71871.8</v>
      </c>
      <c r="H7" s="16"/>
      <c r="I7" s="16"/>
      <c r="J7" s="16"/>
      <c r="K7" s="16"/>
      <c r="L7" s="16"/>
      <c r="M7" s="16"/>
      <c r="N7" s="16">
        <f t="shared" ref="N7:N11" si="0">(E7+F7+G7)/3</f>
        <v>69304.95</v>
      </c>
      <c r="O7" s="18">
        <v>3</v>
      </c>
      <c r="P7" s="8">
        <f t="shared" ref="P7:P11" si="1">STDEV(E7,F7,G7,J7,M7)</f>
        <v>2566.8500000003046</v>
      </c>
      <c r="Q7" s="8">
        <f t="shared" ref="Q7:Q11" si="2">P7/N7*100</f>
        <v>3.7037037037041434</v>
      </c>
      <c r="R7" s="18" t="str">
        <f t="shared" ref="R7:R11" si="3">IF(Q7&lt;33,"ОДНОРОДНЫЕ","НЕОДНОРОДНЫЕ")</f>
        <v>ОДНОРОДНЫЕ</v>
      </c>
      <c r="S7" s="16">
        <f t="shared" ref="S7:S11" si="4">D7*N7</f>
        <v>138609.9</v>
      </c>
      <c r="T7" s="16">
        <f t="shared" ref="T7:T11" si="5">E7</f>
        <v>66738.100000000006</v>
      </c>
      <c r="U7" s="8">
        <f t="shared" ref="U7:U11" si="6">E7*D7</f>
        <v>133476.20000000001</v>
      </c>
    </row>
    <row r="8" spans="1:21" ht="39" customHeight="1">
      <c r="A8" s="21" t="s">
        <v>28</v>
      </c>
      <c r="B8" s="6" t="s">
        <v>35</v>
      </c>
      <c r="C8" s="7" t="s">
        <v>24</v>
      </c>
      <c r="D8" s="22">
        <v>2</v>
      </c>
      <c r="E8" s="20">
        <v>15598.7</v>
      </c>
      <c r="F8" s="20">
        <v>16198.65</v>
      </c>
      <c r="G8" s="20">
        <v>16798.599999999999</v>
      </c>
      <c r="H8" s="20"/>
      <c r="I8" s="20"/>
      <c r="J8" s="20"/>
      <c r="K8" s="20"/>
      <c r="L8" s="20"/>
      <c r="M8" s="20"/>
      <c r="N8" s="20">
        <f t="shared" si="0"/>
        <v>16198.65</v>
      </c>
      <c r="O8" s="21">
        <v>3</v>
      </c>
      <c r="P8" s="8">
        <f t="shared" si="1"/>
        <v>599.95000000009736</v>
      </c>
      <c r="Q8" s="8">
        <f t="shared" si="2"/>
        <v>3.703703703704305</v>
      </c>
      <c r="R8" s="21" t="str">
        <f t="shared" si="3"/>
        <v>ОДНОРОДНЫЕ</v>
      </c>
      <c r="S8" s="20">
        <f t="shared" si="4"/>
        <v>32397.3</v>
      </c>
      <c r="T8" s="20">
        <f t="shared" si="5"/>
        <v>15598.7</v>
      </c>
      <c r="U8" s="8">
        <f t="shared" si="6"/>
        <v>31197.4</v>
      </c>
    </row>
    <row r="9" spans="1:21" ht="39" customHeight="1">
      <c r="A9" s="21" t="s">
        <v>30</v>
      </c>
      <c r="B9" s="6" t="s">
        <v>36</v>
      </c>
      <c r="C9" s="7" t="s">
        <v>24</v>
      </c>
      <c r="D9" s="22">
        <v>2</v>
      </c>
      <c r="E9" s="20">
        <v>1038.7</v>
      </c>
      <c r="F9" s="20">
        <v>1078.6500000000001</v>
      </c>
      <c r="G9" s="20">
        <v>1118.5999999999999</v>
      </c>
      <c r="H9" s="20"/>
      <c r="I9" s="20"/>
      <c r="J9" s="20"/>
      <c r="K9" s="20"/>
      <c r="L9" s="20"/>
      <c r="M9" s="20"/>
      <c r="N9" s="20">
        <f t="shared" si="0"/>
        <v>1078.6500000000001</v>
      </c>
      <c r="O9" s="21">
        <v>3</v>
      </c>
      <c r="P9" s="8">
        <f t="shared" si="1"/>
        <v>39.949999999996386</v>
      </c>
      <c r="Q9" s="8">
        <f t="shared" si="2"/>
        <v>3.7037037037033684</v>
      </c>
      <c r="R9" s="21" t="str">
        <f t="shared" si="3"/>
        <v>ОДНОРОДНЫЕ</v>
      </c>
      <c r="S9" s="20">
        <f t="shared" si="4"/>
        <v>2157.3000000000002</v>
      </c>
      <c r="T9" s="20">
        <f t="shared" si="5"/>
        <v>1038.7</v>
      </c>
      <c r="U9" s="8">
        <f t="shared" si="6"/>
        <v>2077.4</v>
      </c>
    </row>
    <row r="10" spans="1:21" ht="39" customHeight="1">
      <c r="A10" s="21" t="s">
        <v>31</v>
      </c>
      <c r="B10" s="6" t="s">
        <v>37</v>
      </c>
      <c r="C10" s="7" t="s">
        <v>24</v>
      </c>
      <c r="D10" s="22">
        <v>2</v>
      </c>
      <c r="E10" s="20">
        <v>258.7</v>
      </c>
      <c r="F10" s="20">
        <v>268.64999999999998</v>
      </c>
      <c r="G10" s="20">
        <v>278.60000000000002</v>
      </c>
      <c r="H10" s="20"/>
      <c r="I10" s="20"/>
      <c r="J10" s="20"/>
      <c r="K10" s="20"/>
      <c r="L10" s="20"/>
      <c r="M10" s="20"/>
      <c r="N10" s="20">
        <f t="shared" si="0"/>
        <v>268.64999999999998</v>
      </c>
      <c r="O10" s="21">
        <v>3</v>
      </c>
      <c r="P10" s="8">
        <f t="shared" si="1"/>
        <v>9.9500000000008484</v>
      </c>
      <c r="Q10" s="8">
        <f t="shared" si="2"/>
        <v>3.7037037037040199</v>
      </c>
      <c r="R10" s="21" t="str">
        <f t="shared" si="3"/>
        <v>ОДНОРОДНЫЕ</v>
      </c>
      <c r="S10" s="20">
        <f t="shared" si="4"/>
        <v>537.29999999999995</v>
      </c>
      <c r="T10" s="20">
        <f t="shared" si="5"/>
        <v>258.7</v>
      </c>
      <c r="U10" s="8">
        <f t="shared" si="6"/>
        <v>517.4</v>
      </c>
    </row>
    <row r="11" spans="1:21" ht="39" customHeight="1">
      <c r="A11" s="21" t="s">
        <v>32</v>
      </c>
      <c r="B11" s="6" t="s">
        <v>38</v>
      </c>
      <c r="C11" s="7" t="s">
        <v>24</v>
      </c>
      <c r="D11" s="22">
        <v>2</v>
      </c>
      <c r="E11" s="20">
        <v>284.7</v>
      </c>
      <c r="F11" s="20">
        <v>295.64999999999998</v>
      </c>
      <c r="G11" s="20">
        <v>306.60000000000002</v>
      </c>
      <c r="H11" s="15"/>
      <c r="I11" s="15"/>
      <c r="J11" s="15"/>
      <c r="K11" s="15"/>
      <c r="L11" s="15"/>
      <c r="M11" s="15"/>
      <c r="N11" s="20">
        <f t="shared" si="0"/>
        <v>295.64999999999998</v>
      </c>
      <c r="O11" s="21">
        <v>3</v>
      </c>
      <c r="P11" s="8">
        <f t="shared" si="1"/>
        <v>10.95000000000117</v>
      </c>
      <c r="Q11" s="8">
        <f t="shared" si="2"/>
        <v>3.7037037037040998</v>
      </c>
      <c r="R11" s="21" t="str">
        <f t="shared" si="3"/>
        <v>ОДНОРОДНЫЕ</v>
      </c>
      <c r="S11" s="20">
        <f t="shared" si="4"/>
        <v>591.29999999999995</v>
      </c>
      <c r="T11" s="20">
        <f t="shared" si="5"/>
        <v>284.7</v>
      </c>
      <c r="U11" s="8">
        <f t="shared" si="6"/>
        <v>569.4</v>
      </c>
    </row>
    <row r="12" spans="1:21" ht="36.75" customHeight="1">
      <c r="A12" s="30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5">
        <f>SUM(U7:U11)</f>
        <v>167837.8</v>
      </c>
    </row>
    <row r="13" spans="1:21" ht="91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36" customHeight="1">
      <c r="A14" s="24" t="s">
        <v>21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11"/>
      <c r="U14" s="4"/>
    </row>
    <row r="15" spans="1:21" ht="21.75" customHeight="1">
      <c r="A15" s="33" t="s">
        <v>39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4"/>
      <c r="U15" s="4"/>
    </row>
    <row r="16" spans="1:21" ht="12.75" customHeight="1">
      <c r="A16" s="12"/>
      <c r="B16" s="12"/>
      <c r="C16" s="34"/>
      <c r="D16" s="34"/>
      <c r="E16" s="34"/>
      <c r="F16" s="3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4"/>
      <c r="U16" s="4"/>
    </row>
    <row r="17" spans="1:21" ht="27" customHeight="1">
      <c r="A17" s="26" t="s">
        <v>27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4"/>
      <c r="U17" s="4"/>
    </row>
    <row r="18" spans="1:21" ht="15.75" customHeight="1">
      <c r="A18" s="26" t="s">
        <v>19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4"/>
      <c r="U18" s="4"/>
    </row>
    <row r="19" spans="1:21" ht="37.5" customHeight="1">
      <c r="A19" s="4"/>
      <c r="B19" s="4"/>
      <c r="C19" s="4"/>
      <c r="D19" s="4"/>
      <c r="E19" s="4"/>
      <c r="F19" s="4"/>
      <c r="G19" s="4"/>
      <c r="H19" s="13"/>
      <c r="I19" s="13"/>
      <c r="J19" s="4"/>
      <c r="K19" s="4"/>
      <c r="L19" s="4"/>
      <c r="M19" s="4"/>
      <c r="N19" s="4"/>
      <c r="O19" s="4"/>
      <c r="P19" s="4"/>
      <c r="Q19" s="4"/>
      <c r="R19" s="14"/>
      <c r="S19" s="4"/>
      <c r="T19" s="4"/>
      <c r="U19" s="4"/>
    </row>
    <row r="20" spans="1:21" ht="35.25" customHeight="1">
      <c r="A20" s="4"/>
      <c r="B20" s="4"/>
      <c r="C20" s="4"/>
      <c r="D20" s="4"/>
      <c r="E20" s="4"/>
      <c r="F20" s="4"/>
      <c r="G20" s="4"/>
      <c r="H20" s="13"/>
      <c r="I20" s="1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7" customHeight="1"/>
    <row r="22" spans="1:21" ht="12.75" customHeight="1"/>
    <row r="23" spans="1:21" ht="35.25" customHeight="1"/>
    <row r="24" spans="1:21" ht="35.25" customHeight="1"/>
    <row r="25" spans="1:21" ht="35.25" customHeight="1"/>
    <row r="26" spans="1:21" ht="18" customHeight="1"/>
    <row r="27" spans="1:21" ht="35.25" customHeight="1"/>
    <row r="29" spans="1:21" ht="37.5" customHeight="1"/>
    <row r="30" spans="1:21" s="3" customFormat="1" ht="67.5" customHeight="1">
      <c r="A30" s="1"/>
      <c r="B30" s="1"/>
      <c r="C30" s="1"/>
      <c r="D30" s="1"/>
      <c r="E30" s="1"/>
      <c r="F30" s="1"/>
      <c r="G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1" ht="33.75" customHeight="1"/>
    <row r="32" spans="1:21" ht="26.25" customHeight="1"/>
    <row r="33" ht="27.75" customHeight="1"/>
  </sheetData>
  <mergeCells count="24">
    <mergeCell ref="A18:S18"/>
    <mergeCell ref="S5:S6"/>
    <mergeCell ref="A15:S15"/>
    <mergeCell ref="C16:F16"/>
    <mergeCell ref="N5:N6"/>
    <mergeCell ref="O5:O6"/>
    <mergeCell ref="P5:P6"/>
    <mergeCell ref="Q5:Q6"/>
    <mergeCell ref="R5:R6"/>
    <mergeCell ref="A5:A6"/>
    <mergeCell ref="B5:B6"/>
    <mergeCell ref="H5:J5"/>
    <mergeCell ref="A1:S1"/>
    <mergeCell ref="A3:S3"/>
    <mergeCell ref="A4:S4"/>
    <mergeCell ref="A2:U2"/>
    <mergeCell ref="A17:S17"/>
    <mergeCell ref="A14:S14"/>
    <mergeCell ref="T5:T6"/>
    <mergeCell ref="U5:U6"/>
    <mergeCell ref="C5:C6"/>
    <mergeCell ref="D5:D6"/>
    <mergeCell ref="A12:T12"/>
    <mergeCell ref="K5:M5"/>
  </mergeCells>
  <conditionalFormatting sqref="R7:R11">
    <cfRule type="expression" dxfId="11" priority="14">
      <formula>NOT(ISERROR(SEARCH("НЕ",R7)))</formula>
    </cfRule>
    <cfRule type="expression" dxfId="10" priority="15">
      <formula>NOT(ISERROR(SEARCH("ОДНОРОДНЫЕ",R7)))</formula>
    </cfRule>
    <cfRule type="expression" dxfId="9" priority="16">
      <formula>NOT(ISERROR(SEARCH("НЕОДНОРОДНЫЕ",R7)))</formula>
    </cfRule>
  </conditionalFormatting>
  <conditionalFormatting sqref="R7:R11">
    <cfRule type="expression" dxfId="8" priority="17">
      <formula>NOT(ISERROR(SEARCH("НЕОДНОРОДНЫЕ",R7)))</formula>
    </cfRule>
    <cfRule type="expression" dxfId="7" priority="18">
      <formula>NOT(ISERROR(SEARCH("ОДНОРОДНЫЕ",R7)))</formula>
    </cfRule>
    <cfRule type="expression" dxfId="6" priority="19">
      <formula>NOT(ISERROR(SEARCH("НЕОДНОРОДНЫЕ",R7)))</formula>
    </cfRule>
  </conditionalFormatting>
  <pageMargins left="0.7" right="0.7" top="0.75" bottom="0.75" header="0.51180555555555496" footer="0.51180555555555496"/>
  <pageSetup paperSize="9" scale="5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</cp:lastModifiedBy>
  <cp:revision>6</cp:revision>
  <cp:lastPrinted>2026-08-03T06:49:07Z</cp:lastPrinted>
  <dcterms:created xsi:type="dcterms:W3CDTF">2015-03-09T15:47:32Z</dcterms:created>
  <dcterms:modified xsi:type="dcterms:W3CDTF">2026-08-03T06:49:12Z</dcterms:modified>
  <dc:language>ru-RU</dc:language>
</cp:coreProperties>
</file>