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50"/>
  </bookViews>
  <sheets>
    <sheet name="ОБОСНОВАНИЕ НМЦК" sheetId="5" r:id="rId1"/>
  </sheets>
  <calcPr calcId="162913"/>
</workbook>
</file>

<file path=xl/calcChain.xml><?xml version="1.0" encoding="utf-8"?>
<calcChain xmlns="http://schemas.openxmlformats.org/spreadsheetml/2006/main">
  <c r="K12" i="5" l="1"/>
  <c r="O12" i="5"/>
  <c r="P12" i="5" s="1"/>
  <c r="L12" i="5" l="1"/>
  <c r="M12" i="5" s="1"/>
  <c r="N12" i="5" s="1"/>
  <c r="O10" i="5"/>
  <c r="P10" i="5" s="1"/>
  <c r="K10" i="5"/>
  <c r="O11" i="5"/>
  <c r="P11" i="5" s="1"/>
  <c r="K11" i="5"/>
  <c r="O9" i="5"/>
  <c r="K9" i="5"/>
  <c r="L10" i="5" l="1"/>
  <c r="M10" i="5" s="1"/>
  <c r="N10" i="5" s="1"/>
  <c r="L11" i="5"/>
  <c r="M11" i="5" s="1"/>
  <c r="N11" i="5" s="1"/>
  <c r="L9" i="5"/>
  <c r="M9" i="5" s="1"/>
  <c r="N9" i="5" s="1"/>
  <c r="P9" i="5"/>
  <c r="P13" i="5" l="1"/>
</calcChain>
</file>

<file path=xl/sharedStrings.xml><?xml version="1.0" encoding="utf-8"?>
<sst xmlns="http://schemas.openxmlformats.org/spreadsheetml/2006/main" count="34" uniqueCount="30">
  <si>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</si>
  <si>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</si>
  <si>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</si>
  <si>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</si>
  <si>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</si>
  <si>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</si>
  <si>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</si>
  <si>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</si>
  <si>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</si>
  <si>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</si>
  <si>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</si>
  <si>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</si>
  <si>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</si>
  <si>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</si>
  <si>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</si>
  <si>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</si>
  <si>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</si>
  <si>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</si>
  <si>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</si>
  <si>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</si>
  <si>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</si>
  <si>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</si>
  <si>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</si>
  <si>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</si>
  <si>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>ступень фронтальная фибробетонная бежевая</t>
  </si>
  <si>
    <t>шт</t>
  </si>
  <si>
    <t>плитка базовая бежевая</t>
  </si>
  <si>
    <t>подступенник бежевый</t>
  </si>
  <si>
    <t>теплолюкс теплый пол, комплект, кабель 100м,20ТЛБЭ 2-100 2000W 2- ЖИЛ</t>
  </si>
  <si>
    <t>поставка строй. Мат.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</si>
</sst>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43" fontId="3" fillId="0" borderId="0" xfId="0" applyNumberFormat="1" applyFont="1" applyFill="1" applyBorder="1" applyAlignment="1"/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1"/>
  <sheetViews>
    <sheetView tabSelected="1" zoomScale="110" zoomScaleNormal="110" workbookViewId="0">
      <selection activeCell="T12" sqref="T12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4" width="11" style="2" customWidth="1"/>
    <col min="5" max="5" width="14" style="2" customWidth="1"/>
    <col min="6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8" ht="12.75" customHeight="1" x14ac:dyDescent="0.2">
      <c r="A4" s="25" t="s">
        <v>13</v>
      </c>
      <c r="B4" s="25"/>
      <c r="C4" s="25"/>
      <c r="D4" s="30" t="s">
        <v>29</v>
      </c>
      <c r="E4" s="30"/>
      <c r="F4" s="20"/>
      <c r="N4" s="23" t="s">
        <v>15</v>
      </c>
      <c r="O4" s="23"/>
      <c r="P4" s="16">
        <v>141783.37</v>
      </c>
    </row>
    <row r="6" spans="1:18" ht="30" customHeight="1" x14ac:dyDescent="0.2">
      <c r="A6" s="22" t="s">
        <v>14</v>
      </c>
      <c r="B6" s="22" t="s">
        <v>20</v>
      </c>
      <c r="C6" s="22" t="s">
        <v>18</v>
      </c>
      <c r="D6" s="22" t="s">
        <v>22</v>
      </c>
      <c r="E6" s="22"/>
      <c r="F6" s="22"/>
      <c r="G6" s="22"/>
      <c r="H6" s="22"/>
      <c r="I6" s="22"/>
      <c r="J6" s="22"/>
      <c r="K6" s="22" t="s">
        <v>17</v>
      </c>
      <c r="L6" s="22" t="s">
        <v>7</v>
      </c>
      <c r="M6" s="22" t="s">
        <v>5</v>
      </c>
      <c r="N6" s="22" t="s">
        <v>16</v>
      </c>
      <c r="O6" s="22" t="s">
        <v>8</v>
      </c>
      <c r="P6" s="22" t="s">
        <v>10</v>
      </c>
    </row>
    <row r="7" spans="1:18" x14ac:dyDescent="0.2">
      <c r="A7" s="22"/>
      <c r="B7" s="22"/>
      <c r="C7" s="22"/>
      <c r="D7" s="22" t="s">
        <v>0</v>
      </c>
      <c r="E7" s="22" t="s">
        <v>1</v>
      </c>
      <c r="F7" s="22" t="s">
        <v>2</v>
      </c>
      <c r="G7" s="22" t="s">
        <v>3</v>
      </c>
      <c r="H7" s="22" t="s">
        <v>4</v>
      </c>
      <c r="I7" s="22" t="s">
        <v>11</v>
      </c>
      <c r="J7" s="22" t="s">
        <v>21</v>
      </c>
      <c r="K7" s="22"/>
      <c r="L7" s="22"/>
      <c r="M7" s="22"/>
      <c r="N7" s="22"/>
      <c r="O7" s="22"/>
      <c r="P7" s="22"/>
    </row>
    <row r="8" spans="1:18" ht="35.25" customHeight="1" x14ac:dyDescent="0.2">
      <c r="A8" s="22"/>
      <c r="B8" s="22"/>
      <c r="C8" s="3" t="s">
        <v>19</v>
      </c>
      <c r="D8" s="22"/>
      <c r="E8" s="22"/>
      <c r="F8" s="22"/>
      <c r="G8" s="22"/>
      <c r="H8" s="22"/>
      <c r="I8" s="22"/>
      <c r="J8" s="22"/>
      <c r="K8" s="4" t="s">
        <v>6</v>
      </c>
      <c r="L8" s="5"/>
      <c r="M8" s="5"/>
      <c r="N8" s="22"/>
      <c r="O8" s="6" t="s">
        <v>9</v>
      </c>
      <c r="P8" s="4"/>
    </row>
    <row r="9" spans="1:18" ht="63.75" customHeight="1" x14ac:dyDescent="0.2">
      <c r="A9" s="15" t="s">
        <v>24</v>
      </c>
      <c r="B9" s="15" t="s">
        <v>25</v>
      </c>
      <c r="C9" s="15">
        <v>63</v>
      </c>
      <c r="D9" s="1">
        <v>710</v>
      </c>
      <c r="E9" s="1">
        <v>695.25</v>
      </c>
      <c r="F9" s="1">
        <v>800</v>
      </c>
      <c r="G9" s="1"/>
      <c r="H9" s="1"/>
      <c r="I9" s="1"/>
      <c r="J9" s="1"/>
      <c r="K9" s="17">
        <f t="shared" ref="K9:K12" si="0">COUNT(D9:J9)</f>
        <v>3</v>
      </c>
      <c r="L9" s="7">
        <f t="shared" ref="L9:L12" si="1">SQRT(((IF(D9&gt;0,(D9-O9)^2,0)+IF(E9&gt;0,(E9-O9)^2,0)+IF(F9&gt;0,(F9-O9)^2,0)+IF(G9&gt;0,(G9-O9)^2,0)+IF(I9&gt;0,(I9-O9)^2,0)+IF(J9&gt;0,(J9-O9)^2,0))/(K9-1)))</f>
        <v>56.701153868329705</v>
      </c>
      <c r="M9" s="18">
        <f t="shared" ref="M9:M12" si="2">IF(O9&gt;0,L9/O9*100,0)</f>
        <v>7.7136031273235162</v>
      </c>
      <c r="N9" s="18" t="str">
        <f t="shared" ref="N9:N12" si="3">IF(M9&gt;0,IF(M9&lt;33,"да","нет")," ")</f>
        <v>да</v>
      </c>
      <c r="O9" s="19">
        <f t="shared" ref="O9:O12" si="4">IF(SUM(D9:J9)=0,0,ROUND(AVERAGE(D9:J9),2))</f>
        <v>735.08</v>
      </c>
      <c r="P9" s="19">
        <f t="shared" ref="P9:P12" si="5">ROUND(C9*O9,2)</f>
        <v>46310.04</v>
      </c>
      <c r="R9" s="8"/>
    </row>
    <row r="10" spans="1:18" ht="24.75" customHeight="1" x14ac:dyDescent="0.2">
      <c r="A10" s="15" t="s">
        <v>26</v>
      </c>
      <c r="B10" s="15" t="s">
        <v>25</v>
      </c>
      <c r="C10" s="14">
        <v>99</v>
      </c>
      <c r="D10" s="1">
        <v>521</v>
      </c>
      <c r="E10" s="1">
        <v>498</v>
      </c>
      <c r="F10" s="1">
        <v>600</v>
      </c>
      <c r="G10" s="1"/>
      <c r="H10" s="1"/>
      <c r="I10" s="1"/>
      <c r="J10" s="1"/>
      <c r="K10" s="17">
        <f t="shared" si="0"/>
        <v>3</v>
      </c>
      <c r="L10" s="7">
        <f t="shared" si="1"/>
        <v>53.500778966291698</v>
      </c>
      <c r="M10" s="18">
        <f t="shared" si="2"/>
        <v>9.9136099776329427</v>
      </c>
      <c r="N10" s="18" t="str">
        <f t="shared" si="3"/>
        <v>да</v>
      </c>
      <c r="O10" s="19">
        <f t="shared" ref="O10" si="6">IF(SUM(D10:J10)=0,0,ROUND(AVERAGE(D10:J10),2))</f>
        <v>539.66999999999996</v>
      </c>
      <c r="P10" s="19">
        <f t="shared" ref="P10" si="7">ROUND(C10*O10,2)</f>
        <v>53427.33</v>
      </c>
      <c r="R10" s="8"/>
    </row>
    <row r="11" spans="1:18" ht="22.5" customHeight="1" x14ac:dyDescent="0.2">
      <c r="A11" s="15" t="s">
        <v>27</v>
      </c>
      <c r="B11" s="15" t="s">
        <v>25</v>
      </c>
      <c r="C11" s="14">
        <v>54</v>
      </c>
      <c r="D11" s="1">
        <v>398</v>
      </c>
      <c r="E11" s="1">
        <v>364</v>
      </c>
      <c r="F11" s="1">
        <v>420</v>
      </c>
      <c r="G11" s="1"/>
      <c r="H11" s="1"/>
      <c r="I11" s="1"/>
      <c r="J11" s="1"/>
      <c r="K11" s="17">
        <f t="shared" si="0"/>
        <v>3</v>
      </c>
      <c r="L11" s="7">
        <f t="shared" si="1"/>
        <v>28.21347195933177</v>
      </c>
      <c r="M11" s="18">
        <f t="shared" si="2"/>
        <v>7.1607796851095866</v>
      </c>
      <c r="N11" s="18" t="str">
        <f t="shared" si="3"/>
        <v>да</v>
      </c>
      <c r="O11" s="19">
        <f t="shared" ref="O11" si="8">IF(SUM(D11:J11)=0,0,ROUND(AVERAGE(D11:J11),2))</f>
        <v>394</v>
      </c>
      <c r="P11" s="19">
        <f t="shared" ref="P11" si="9">ROUND(C11*O11,2)</f>
        <v>21276</v>
      </c>
    </row>
    <row r="12" spans="1:18" ht="57" customHeight="1" x14ac:dyDescent="0.2">
      <c r="A12" s="15" t="s">
        <v>28</v>
      </c>
      <c r="B12" s="15" t="s">
        <v>25</v>
      </c>
      <c r="C12" s="14">
        <v>1</v>
      </c>
      <c r="D12" s="1">
        <v>21470</v>
      </c>
      <c r="E12" s="1">
        <v>20340</v>
      </c>
      <c r="F12" s="1">
        <v>20500</v>
      </c>
      <c r="G12" s="1"/>
      <c r="H12" s="1"/>
      <c r="I12" s="1"/>
      <c r="J12" s="1"/>
      <c r="K12" s="17">
        <f t="shared" si="0"/>
        <v>3</v>
      </c>
      <c r="L12" s="7">
        <f t="shared" si="1"/>
        <v>611.47362984841789</v>
      </c>
      <c r="M12" s="18">
        <f t="shared" si="2"/>
        <v>2.944023253964458</v>
      </c>
      <c r="N12" s="18" t="str">
        <f t="shared" si="3"/>
        <v>да</v>
      </c>
      <c r="O12" s="19">
        <f t="shared" si="4"/>
        <v>20770</v>
      </c>
      <c r="P12" s="19">
        <f t="shared" si="5"/>
        <v>20770</v>
      </c>
    </row>
    <row r="13" spans="1:18" ht="41.25" customHeight="1" x14ac:dyDescent="0.2">
      <c r="A13" s="27" t="s">
        <v>15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  <c r="P13" s="16">
        <f>SUM(P9:P12)</f>
        <v>141783.37</v>
      </c>
    </row>
    <row r="14" spans="1:18" ht="41.25" customHeight="1" x14ac:dyDescent="0.2"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8" ht="41.25" customHeight="1" x14ac:dyDescent="0.2"/>
    <row r="16" spans="1:18" ht="27" customHeight="1" x14ac:dyDescent="0.2">
      <c r="A16" s="26" t="s">
        <v>23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2"/>
      <c r="O16" s="12"/>
      <c r="P16" s="13"/>
    </row>
    <row r="17" spans="1:16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12"/>
      <c r="O17" s="12"/>
      <c r="P17" s="13"/>
    </row>
    <row r="18" spans="1:16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12"/>
      <c r="O18" s="12"/>
      <c r="P18" s="13"/>
    </row>
    <row r="19" spans="1:16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2"/>
      <c r="O19" s="12"/>
      <c r="P19" s="13"/>
    </row>
    <row r="20" spans="1:16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2"/>
      <c r="O20" s="12"/>
      <c r="P20" s="13"/>
    </row>
    <row r="21" spans="1:16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12"/>
      <c r="O21" s="12"/>
      <c r="P21" s="13"/>
    </row>
  </sheetData>
  <mergeCells count="28">
    <mergeCell ref="A21:M21"/>
    <mergeCell ref="A4:C4"/>
    <mergeCell ref="A16:M16"/>
    <mergeCell ref="A17:M17"/>
    <mergeCell ref="A18:M18"/>
    <mergeCell ref="A19:M19"/>
    <mergeCell ref="A20:M20"/>
    <mergeCell ref="A13:O13"/>
    <mergeCell ref="I7:I8"/>
    <mergeCell ref="J7:J8"/>
    <mergeCell ref="H7:H8"/>
    <mergeCell ref="D4:E4"/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</mergeCells>
  <pageMargins left="0.39370078740157483" right="0.39370078740157483" top="0.78740157480314965" bottom="0.78740157480314965" header="0.31496062992125984" footer="0.31496062992125984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2026-08-24T08:06:39Z</dcterms:modified>
</cp:coreProperties>
</file>