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0" i="1" l="1"/>
  <c r="J28" i="1"/>
  <c r="J29" i="1"/>
  <c r="M28" i="1"/>
  <c r="N28" i="1"/>
  <c r="O28" i="1"/>
  <c r="P28" i="1" s="1"/>
  <c r="J26" i="1"/>
  <c r="M26" i="1"/>
  <c r="N26" i="1"/>
  <c r="O26" i="1" s="1"/>
  <c r="P26" i="1" s="1"/>
  <c r="H28" i="1"/>
  <c r="H29" i="1"/>
  <c r="H26" i="1"/>
  <c r="F28" i="1"/>
  <c r="F29" i="1"/>
  <c r="F26" i="1"/>
  <c r="J5" i="1" l="1"/>
  <c r="H27" i="1" l="1"/>
  <c r="F27" i="1"/>
  <c r="H25" i="1"/>
  <c r="F25" i="1"/>
  <c r="H24" i="1"/>
  <c r="F24" i="1"/>
  <c r="H23" i="1"/>
  <c r="F23" i="1"/>
  <c r="H22" i="1"/>
  <c r="F22" i="1"/>
  <c r="H21" i="1"/>
  <c r="F21" i="1"/>
  <c r="H20" i="1"/>
  <c r="F20" i="1"/>
  <c r="H19" i="1"/>
  <c r="F19" i="1"/>
  <c r="J19" i="1"/>
  <c r="H18" i="1"/>
  <c r="F18" i="1"/>
  <c r="H17" i="1"/>
  <c r="F17" i="1"/>
  <c r="N19" i="1" l="1"/>
  <c r="N20" i="1"/>
  <c r="N21" i="1"/>
  <c r="N22" i="1"/>
  <c r="N23" i="1"/>
  <c r="N24" i="1"/>
  <c r="N25" i="1"/>
  <c r="N27" i="1"/>
  <c r="M19" i="1"/>
  <c r="M20" i="1"/>
  <c r="M21" i="1"/>
  <c r="M22" i="1"/>
  <c r="M23" i="1"/>
  <c r="M24" i="1"/>
  <c r="M25" i="1"/>
  <c r="M27" i="1"/>
  <c r="J20" i="1"/>
  <c r="J21" i="1"/>
  <c r="J22" i="1"/>
  <c r="J23" i="1"/>
  <c r="J24" i="1"/>
  <c r="J25" i="1"/>
  <c r="J27" i="1"/>
  <c r="M18" i="1"/>
  <c r="N18" i="1"/>
  <c r="J18" i="1"/>
  <c r="L18" i="1"/>
  <c r="M17" i="1"/>
  <c r="N17" i="1"/>
  <c r="J17" i="1"/>
  <c r="L17" i="1"/>
  <c r="O19" i="1" l="1"/>
  <c r="P19" i="1" s="1"/>
  <c r="O22" i="1"/>
  <c r="P22" i="1" s="1"/>
  <c r="O25" i="1"/>
  <c r="P25" i="1" s="1"/>
  <c r="O21" i="1"/>
  <c r="P21" i="1" s="1"/>
  <c r="O24" i="1"/>
  <c r="P24" i="1" s="1"/>
  <c r="O20" i="1"/>
  <c r="P20" i="1" s="1"/>
  <c r="O27" i="1"/>
  <c r="P27" i="1" s="1"/>
  <c r="O23" i="1"/>
  <c r="P23" i="1" s="1"/>
  <c r="O18" i="1"/>
  <c r="P18" i="1" s="1"/>
  <c r="O17" i="1"/>
  <c r="P17" i="1" s="1"/>
  <c r="N9" i="1"/>
  <c r="N10" i="1"/>
  <c r="N11" i="1"/>
  <c r="N12" i="1"/>
  <c r="N13" i="1"/>
  <c r="N14" i="1"/>
  <c r="N15" i="1"/>
  <c r="N16" i="1"/>
  <c r="M9" i="1"/>
  <c r="M10" i="1"/>
  <c r="M11" i="1"/>
  <c r="M12" i="1"/>
  <c r="M13" i="1"/>
  <c r="M14" i="1"/>
  <c r="M15" i="1"/>
  <c r="M16" i="1"/>
  <c r="N6" i="1"/>
  <c r="N7" i="1"/>
  <c r="N8" i="1"/>
  <c r="M6" i="1"/>
  <c r="M7" i="1"/>
  <c r="M8" i="1"/>
  <c r="N5" i="1"/>
  <c r="M5" i="1"/>
  <c r="O7" i="1" l="1"/>
  <c r="P7" i="1" s="1"/>
  <c r="O8" i="1"/>
  <c r="P8" i="1" s="1"/>
  <c r="O6" i="1"/>
  <c r="P6" i="1" s="1"/>
  <c r="O15" i="1"/>
  <c r="P15" i="1" s="1"/>
  <c r="O11" i="1"/>
  <c r="P11" i="1" s="1"/>
  <c r="O14" i="1"/>
  <c r="P14" i="1" s="1"/>
  <c r="O10" i="1"/>
  <c r="P10" i="1" s="1"/>
  <c r="O13" i="1"/>
  <c r="P13" i="1" s="1"/>
  <c r="O9" i="1"/>
  <c r="P9" i="1" s="1"/>
  <c r="O16" i="1"/>
  <c r="P16" i="1" s="1"/>
  <c r="O12" i="1"/>
  <c r="P12" i="1" s="1"/>
  <c r="O5" i="1"/>
  <c r="P5" i="1" s="1"/>
  <c r="L6" i="1"/>
  <c r="L7" i="1"/>
  <c r="L8" i="1"/>
  <c r="L9" i="1"/>
  <c r="L10" i="1"/>
  <c r="L11" i="1"/>
  <c r="L12" i="1"/>
  <c r="L13" i="1"/>
  <c r="L14" i="1"/>
  <c r="L15" i="1"/>
  <c r="L16" i="1"/>
  <c r="L5" i="1"/>
  <c r="J6" i="1"/>
  <c r="J7" i="1"/>
  <c r="J8" i="1"/>
  <c r="J9" i="1"/>
  <c r="J10" i="1"/>
  <c r="J11" i="1"/>
  <c r="J12" i="1"/>
  <c r="J13" i="1"/>
  <c r="J14" i="1"/>
  <c r="J15" i="1"/>
  <c r="J16" i="1"/>
  <c r="H6" i="1"/>
  <c r="H7" i="1"/>
  <c r="H8" i="1"/>
  <c r="H9" i="1"/>
  <c r="H10" i="1"/>
  <c r="H11" i="1"/>
  <c r="H12" i="1"/>
  <c r="H13" i="1"/>
  <c r="H14" i="1"/>
  <c r="H15" i="1"/>
  <c r="H16" i="1"/>
  <c r="H5" i="1"/>
  <c r="F6" i="1"/>
  <c r="F7" i="1"/>
  <c r="F8" i="1"/>
  <c r="F9" i="1"/>
  <c r="F10" i="1"/>
  <c r="F11" i="1"/>
  <c r="F12" i="1"/>
  <c r="F13" i="1"/>
  <c r="F14" i="1"/>
  <c r="F15" i="1"/>
  <c r="F16" i="1"/>
  <c r="F5" i="1"/>
  <c r="L29" i="1" l="1"/>
</calcChain>
</file>

<file path=xl/sharedStrings.xml><?xml version="1.0" encoding="utf-8"?>
<sst xmlns="http://schemas.openxmlformats.org/spreadsheetml/2006/main" count="79" uniqueCount="50">
  <si>
    <t>Наименование товара, работ, услуг</t>
  </si>
  <si>
    <t>Объем поставки товара</t>
  </si>
  <si>
    <t>ед. изм.</t>
  </si>
  <si>
    <t>кол-во</t>
  </si>
  <si>
    <t xml:space="preserve">Источник 1 </t>
  </si>
  <si>
    <t>Цена за ед., руб.</t>
  </si>
  <si>
    <t>Стоимость, руб.</t>
  </si>
  <si>
    <t xml:space="preserve">Источник 2 </t>
  </si>
  <si>
    <t>Источник 3</t>
  </si>
  <si>
    <t>ИТОГО</t>
  </si>
  <si>
    <t xml:space="preserve">Источник 1: </t>
  </si>
  <si>
    <t xml:space="preserve">Источник 2: </t>
  </si>
  <si>
    <t xml:space="preserve">Источник 3: </t>
  </si>
  <si>
    <t xml:space="preserve">Реквизиты документов, на основании которых произведен расчет начальной (максимальной) цены </t>
  </si>
  <si>
    <t>Средняя цена за ед., руб.</t>
  </si>
  <si>
    <t>Количество значений</t>
  </si>
  <si>
    <t>σ=</t>
  </si>
  <si>
    <t>Коэф.вариации V=</t>
  </si>
  <si>
    <t>Источник 4</t>
  </si>
  <si>
    <t>В качестве начальной (максимальной) цены контракта использована минимальная из цен, в размере, руб.:</t>
  </si>
  <si>
    <t>Дата</t>
  </si>
  <si>
    <r>
      <rPr>
        <b/>
        <sz val="8"/>
        <color theme="1"/>
        <rFont val="Times New Roman"/>
        <family val="1"/>
        <charset val="204"/>
      </rPr>
      <t>I. ОБОСНОВАНИЕ НАЧАЛЬНОЙ (МАКСИМАЛЬНОЙ) ЦЕНЫ КОНТРАКТА
Расчет НМЦК методом сопоставимых рыночных цен (анализа рынка), являющимся приоритетным для определения и обоснования НМЦК</t>
    </r>
    <r>
      <rPr>
        <sz val="8"/>
        <color theme="1"/>
        <rFont val="Times New Roman"/>
        <family val="1"/>
        <charset val="204"/>
      </rPr>
      <t xml:space="preserve">
Используемый метод определения НМЦК с обоснованием: Для расчета цены контракта используется метод сопоставимых рыночных цен (анализ рынка).</t>
    </r>
  </si>
  <si>
    <t>Чистка матрицы и зеркала фотоаппарата PANASONIC Lumix DC-GH5S (серийный номер: 980756535443524)</t>
  </si>
  <si>
    <t>шт.</t>
  </si>
  <si>
    <t>Чистка и пересборка блока управления фотоаппарата PANASONIC Lumix DC-GH5S (серийный номер: 980756535443524)</t>
  </si>
  <si>
    <t>Замена резинок корпуса фотоаппарата PANASONIC Lumix DC-GH5S (серийный номер: 980756535443524)</t>
  </si>
  <si>
    <t>Замена разъема HDMI фотоаппарата PANASONIC Lumix DC-GH5S (серийный номер: 980756535443524)</t>
  </si>
  <si>
    <t>Замена передней и задней крышки корпуса фотоаппарата Sony Cyber-Shot RX 10 (серийный номер: 2886981)</t>
  </si>
  <si>
    <t>Чистка блока управления фотоаппарата Sony Cyber-Shot RX 10 (серийный номер: 2886981)</t>
  </si>
  <si>
    <t>Пересборка объектива фотоаппарата Sony Cyber-Shot RX 10 (серийный номер: 2886981)</t>
  </si>
  <si>
    <t>Замена блока подключения карты памяти фотоаппарата Canon 5D Mark IV (серийный номер: 353037002992)</t>
  </si>
  <si>
    <t>Замена блока затвора в сборе фотоаппарата Canon EOS 6D Mark II (инвентарный номер: 41013401293)</t>
  </si>
  <si>
    <t>Диагностика нового затвора фотоаппарата Canon EOS 6D Mark II (инвентарный номер: 41013401293)</t>
  </si>
  <si>
    <t>Замена крышки батарейного отсека фотоаппарата Canon EOS 6D Mark II (инвентарный номер: 41013401293)</t>
  </si>
  <si>
    <t>Замена шлейфа объектива Canon 28-300 mm F3.5-5.6 L (серийный номер: 60492)</t>
  </si>
  <si>
    <t>Удаление деформированного фильтра объектива Canon 24-105 mm F4 USM (серийный номер: 3344001442)</t>
  </si>
  <si>
    <t>Формовка оригинальных резинок объектива Canon 24-105 mm F4 USM (серийный номер: 3637021)</t>
  </si>
  <si>
    <t>Замена батарейного блока фотовспышки Canon Speedlite 600 EX II-RT (серийный номер: 3400504372)</t>
  </si>
  <si>
    <t>Замена лампы фотовспышки Canon Speedlite 600 EX II-RT (серийный номер: 3400504372)</t>
  </si>
  <si>
    <t>Замена батарейного блока фотовспышки Canon Speedlite 600 EX II-RT (серийный номер: 3400504369)</t>
  </si>
  <si>
    <t>Обновление прошивки пульта управления квадрокоптера DJI Mavic 2 Pro (серийный номер: 163CG9T R0A2CC8)</t>
  </si>
  <si>
    <t>Замена аккумулятора пульта управления квадрокоптера DJI Mavic 2 Pro (серийный номер: 163CG9T R0A2CC8)</t>
  </si>
  <si>
    <t>Переcборка объектива Canon 24-105 mm F4 USM 
(серийный номер: 3344001442)</t>
  </si>
  <si>
    <t>Замена шлейфа объектива Canon 24-105 mm F4 USM 
(серийный номер: 3637021)</t>
  </si>
  <si>
    <t>Замена шлейфа объектива Canon 24-70 mm 
(серийный номер: 2317002434)</t>
  </si>
  <si>
    <t>Замена лопастей квадрокоптера DJI Mavic 2 Pro 
(серийный номер: 163CG9T R0A2CC8)</t>
  </si>
  <si>
    <t>Замена батарейного отсека фотоаппарата Canon 800D 
(серийный номер: 353073000058)</t>
  </si>
  <si>
    <t>КП от 24.08.2026  вх. № 4626-с;</t>
  </si>
  <si>
    <t>КП от 24.08.2026  вх. № 4628-с;</t>
  </si>
  <si>
    <t>КП от 24.08.2026  вх. № 4627-с.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</si>
</sst>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7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4" fontId="3" fillId="2" borderId="1" xfId="0" applyNumberFormat="1" applyFont="1" applyFill="1" applyBorder="1" applyAlignment="1" applyProtection="1">
      <alignment horizontal="center" vertical="center" shrinkToFit="1"/>
      <protection hidden="1"/>
    </xf>
    <xf numFmtId="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4" fontId="3" fillId="2" borderId="1" xfId="0" applyNumberFormat="1" applyFont="1" applyFill="1" applyBorder="1" applyAlignment="1">
      <alignment horizontal="center" vertical="top" shrinkToFit="1"/>
    </xf>
    <xf numFmtId="0" fontId="3" fillId="2" borderId="1" xfId="0" applyFont="1" applyFill="1" applyBorder="1" applyAlignment="1">
      <alignment horizontal="center" vertical="top" shrinkToFit="1"/>
    </xf>
    <xf numFmtId="4" fontId="3" fillId="2" borderId="1" xfId="0" applyNumberFormat="1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14" fontId="1" fillId="0" borderId="0" xfId="0" applyNumberFormat="1" applyFont="1" applyFill="1" applyAlignment="1">
      <alignment horizontal="left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horizontal="right"/>
    </xf>
    <xf numFmtId="4" fontId="3" fillId="0" borderId="1" xfId="0" applyNumberFormat="1" applyFont="1" applyFill="1" applyBorder="1" applyAlignment="1" applyProtection="1">
      <alignment horizontal="center" vertical="center" shrinkToFit="1"/>
      <protection hidden="1"/>
    </xf>
    <xf numFmtId="4" fontId="0" fillId="0" borderId="0" xfId="0" applyNumberFormat="1"/>
    <xf numFmtId="4" fontId="6" fillId="0" borderId="1" xfId="0" applyNumberFormat="1" applyFont="1" applyBorder="1" applyAlignment="1">
      <alignment horizontal="center" vertical="center"/>
    </xf>
    <xf numFmtId="4" fontId="5" fillId="2" borderId="1" xfId="0" applyNumberFormat="1" applyFont="1" applyFill="1" applyBorder="1" applyAlignment="1" applyProtection="1">
      <alignment horizontal="center" vertical="center" shrinkToFit="1"/>
      <protection hidden="1"/>
    </xf>
    <xf numFmtId="0" fontId="3" fillId="2" borderId="0" xfId="0" applyFont="1" applyFill="1" applyAlignment="1">
      <alignment horizontal="right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Fill="1" applyBorder="1" applyAlignment="1">
      <alignment horizontal="right"/>
    </xf>
    <xf numFmtId="0" fontId="2" fillId="0" borderId="7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right"/>
    </xf>
    <xf numFmtId="0" fontId="1" fillId="2" borderId="0" xfId="0" applyFont="1" applyFill="1" applyAlignment="1">
      <alignment horizontal="left"/>
    </xf>
    <xf numFmtId="4" fontId="2" fillId="0" borderId="6" xfId="0" applyNumberFormat="1" applyFont="1" applyFill="1" applyBorder="1" applyAlignment="1">
      <alignment horizontal="left"/>
    </xf>
    <xf numFmtId="4" fontId="2" fillId="0" borderId="7" xfId="0" applyNumberFormat="1" applyFont="1" applyFill="1" applyBorder="1" applyAlignment="1">
      <alignment horizontal="left"/>
    </xf>
    <xf numFmtId="4" fontId="2" fillId="0" borderId="5" xfId="0" applyNumberFormat="1" applyFont="1" applyFill="1" applyBorder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4" fontId="3" fillId="2" borderId="5" xfId="0" applyNumberFormat="1" applyFont="1" applyFill="1" applyBorder="1" applyAlignment="1" applyProtection="1">
      <alignment horizontal="center" vertical="center" shrinkToFit="1"/>
      <protection hidden="1"/>
    </xf>
    <xf numFmtId="0" fontId="4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tabSelected="1" zoomScale="124" zoomScaleNormal="124" workbookViewId="0">
      <selection activeCell="I31" sqref="I31"/>
    </sheetView>
  </sheetViews>
  <sheetFormatPr defaultRowHeight="15" x14ac:dyDescent="0.25"/>
  <cols>
    <col min="1" max="1" width="3.28515625" style="11" customWidth="1"/>
    <col min="2" max="2" width="30.42578125" style="11" customWidth="1"/>
    <col min="3" max="3" width="7.42578125" customWidth="1"/>
    <col min="4" max="4" width="6.28515625" customWidth="1"/>
    <col min="5" max="5" width="8.7109375" customWidth="1"/>
    <col min="6" max="6" width="8.85546875" customWidth="1"/>
    <col min="7" max="7" width="8.5703125" customWidth="1"/>
    <col min="8" max="8" width="10" bestFit="1" customWidth="1"/>
    <col min="9" max="9" width="8.28515625" customWidth="1"/>
    <col min="10" max="10" width="8.7109375" customWidth="1"/>
    <col min="11" max="12" width="9.140625" hidden="1" customWidth="1"/>
    <col min="13" max="13" width="6.5703125" customWidth="1"/>
    <col min="14" max="14" width="7.140625" customWidth="1"/>
    <col min="15" max="15" width="5" customWidth="1"/>
    <col min="16" max="16" width="8.28515625" customWidth="1"/>
  </cols>
  <sheetData>
    <row r="1" spans="1:17" ht="22.5" customHeight="1" x14ac:dyDescent="0.25">
      <c r="B1" s="28" t="s">
        <v>21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7" ht="22.5" customHeight="1" x14ac:dyDescent="0.25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17" ht="12" customHeight="1" x14ac:dyDescent="0.25">
      <c r="B3" s="31" t="s">
        <v>0</v>
      </c>
      <c r="C3" s="32" t="s">
        <v>1</v>
      </c>
      <c r="D3" s="32"/>
      <c r="E3" s="1" t="s">
        <v>4</v>
      </c>
      <c r="F3" s="32" t="s">
        <v>6</v>
      </c>
      <c r="G3" s="1" t="s">
        <v>7</v>
      </c>
      <c r="H3" s="32" t="s">
        <v>6</v>
      </c>
      <c r="I3" s="1" t="s">
        <v>8</v>
      </c>
      <c r="J3" s="33" t="s">
        <v>6</v>
      </c>
      <c r="K3" s="5" t="s">
        <v>18</v>
      </c>
      <c r="L3" s="32" t="s">
        <v>6</v>
      </c>
      <c r="M3" s="30" t="s">
        <v>14</v>
      </c>
      <c r="N3" s="31" t="s">
        <v>15</v>
      </c>
      <c r="O3" s="31" t="s">
        <v>16</v>
      </c>
      <c r="P3" s="31" t="s">
        <v>17</v>
      </c>
      <c r="Q3" s="27"/>
    </row>
    <row r="4" spans="1:17" ht="21" customHeight="1" x14ac:dyDescent="0.25">
      <c r="B4" s="36"/>
      <c r="C4" s="19" t="s">
        <v>2</v>
      </c>
      <c r="D4" s="19" t="s">
        <v>3</v>
      </c>
      <c r="E4" s="1" t="s">
        <v>5</v>
      </c>
      <c r="F4" s="32"/>
      <c r="G4" s="1" t="s">
        <v>5</v>
      </c>
      <c r="H4" s="32"/>
      <c r="I4" s="1" t="s">
        <v>5</v>
      </c>
      <c r="J4" s="34"/>
      <c r="K4" s="5" t="s">
        <v>5</v>
      </c>
      <c r="L4" s="32"/>
      <c r="M4" s="30"/>
      <c r="N4" s="31"/>
      <c r="O4" s="31"/>
      <c r="P4" s="31"/>
      <c r="Q4" s="27"/>
    </row>
    <row r="5" spans="1:17" ht="31.5" x14ac:dyDescent="0.25">
      <c r="A5" s="11">
        <v>1</v>
      </c>
      <c r="B5" s="37" t="s">
        <v>22</v>
      </c>
      <c r="C5" s="38" t="s">
        <v>23</v>
      </c>
      <c r="D5" s="12">
        <v>1</v>
      </c>
      <c r="E5" s="35">
        <v>2000</v>
      </c>
      <c r="F5" s="4">
        <f>E5*D5</f>
        <v>2000</v>
      </c>
      <c r="G5" s="3">
        <v>2000</v>
      </c>
      <c r="H5" s="4">
        <f>G5*D5</f>
        <v>2000</v>
      </c>
      <c r="I5" s="14">
        <v>2000</v>
      </c>
      <c r="J5" s="3">
        <f>I5*D5</f>
        <v>2000</v>
      </c>
      <c r="K5" s="3"/>
      <c r="L5" s="4">
        <f>K5*D5</f>
        <v>0</v>
      </c>
      <c r="M5" s="8">
        <f>AVERAGE(E5,G5,I5,K5)</f>
        <v>2000</v>
      </c>
      <c r="N5" s="9">
        <f>COUNTA(E5,G5,I5,K5)</f>
        <v>3</v>
      </c>
      <c r="O5" s="8">
        <f>SQRT(IF(E5&gt;0,POWER(E5-M5,2),0)+IF(G5&gt;0,POWER(G5-M5,2),0)+IF(I5&gt;0,POWER(I5-M5,2),0)+IF(K5&gt;0,POWER(K5-M5,2),0))/(N5-1)</f>
        <v>0</v>
      </c>
      <c r="P5" s="8">
        <f>O5/M5*100</f>
        <v>0</v>
      </c>
    </row>
    <row r="6" spans="1:17" ht="37.5" customHeight="1" x14ac:dyDescent="0.25">
      <c r="A6" s="11">
        <v>2</v>
      </c>
      <c r="B6" s="37" t="s">
        <v>24</v>
      </c>
      <c r="C6" s="38" t="s">
        <v>23</v>
      </c>
      <c r="D6" s="12">
        <v>1</v>
      </c>
      <c r="E6" s="35">
        <v>4500</v>
      </c>
      <c r="F6" s="4">
        <f t="shared" ref="F6:F16" si="0">E6*D6</f>
        <v>4500</v>
      </c>
      <c r="G6" s="3">
        <v>5000</v>
      </c>
      <c r="H6" s="4">
        <f t="shared" ref="H6:H16" si="1">G6*D6</f>
        <v>5000</v>
      </c>
      <c r="I6" s="14">
        <v>6000</v>
      </c>
      <c r="J6" s="3">
        <f t="shared" ref="J6:J28" si="2">I6*D6</f>
        <v>6000</v>
      </c>
      <c r="K6" s="3"/>
      <c r="L6" s="4">
        <f t="shared" ref="L6:L18" si="3">K6*D6</f>
        <v>0</v>
      </c>
      <c r="M6" s="8">
        <f t="shared" ref="M6:M28" si="4">AVERAGE(E6,G6,I6,K6)</f>
        <v>5166.666666666667</v>
      </c>
      <c r="N6" s="9">
        <f t="shared" ref="N6:N28" si="5">COUNTA(E6,G6,I6,K6)</f>
        <v>3</v>
      </c>
      <c r="O6" s="8">
        <f t="shared" ref="O6:O28" si="6">SQRT(IF(E6&gt;0,POWER(E6-M6,2),0)+IF(G6&gt;0,POWER(G6-M6,2),0)+IF(I6&gt;0,POWER(I6-M6,2),0)+IF(K6&gt;0,POWER(K6-M6,2),0))/(N6-1)</f>
        <v>540.06172486732169</v>
      </c>
      <c r="P6" s="8">
        <f t="shared" ref="P6:P28" si="7">O6/M6*100</f>
        <v>10.452807578077193</v>
      </c>
    </row>
    <row r="7" spans="1:17" ht="33.75" customHeight="1" x14ac:dyDescent="0.25">
      <c r="A7" s="11">
        <v>3</v>
      </c>
      <c r="B7" s="37" t="s">
        <v>25</v>
      </c>
      <c r="C7" s="38" t="s">
        <v>23</v>
      </c>
      <c r="D7" s="12">
        <v>1</v>
      </c>
      <c r="E7" s="35">
        <v>4500</v>
      </c>
      <c r="F7" s="4">
        <f t="shared" si="0"/>
        <v>4500</v>
      </c>
      <c r="G7" s="3">
        <v>5000</v>
      </c>
      <c r="H7" s="4">
        <f t="shared" si="1"/>
        <v>5000</v>
      </c>
      <c r="I7" s="14">
        <v>5000</v>
      </c>
      <c r="J7" s="3">
        <f t="shared" si="2"/>
        <v>5000</v>
      </c>
      <c r="K7" s="3"/>
      <c r="L7" s="4">
        <f t="shared" si="3"/>
        <v>0</v>
      </c>
      <c r="M7" s="8">
        <f t="shared" si="4"/>
        <v>4833.333333333333</v>
      </c>
      <c r="N7" s="9">
        <f t="shared" si="5"/>
        <v>3</v>
      </c>
      <c r="O7" s="8">
        <f t="shared" si="6"/>
        <v>204.12414523193149</v>
      </c>
      <c r="P7" s="8">
        <f t="shared" si="7"/>
        <v>4.2232581772123758</v>
      </c>
    </row>
    <row r="8" spans="1:17" ht="33" customHeight="1" x14ac:dyDescent="0.25">
      <c r="A8" s="11">
        <v>4</v>
      </c>
      <c r="B8" s="37" t="s">
        <v>26</v>
      </c>
      <c r="C8" s="38" t="s">
        <v>23</v>
      </c>
      <c r="D8" s="12">
        <v>1</v>
      </c>
      <c r="E8" s="35">
        <v>6000</v>
      </c>
      <c r="F8" s="4">
        <f t="shared" si="0"/>
        <v>6000</v>
      </c>
      <c r="G8" s="3">
        <v>5000</v>
      </c>
      <c r="H8" s="4">
        <f t="shared" si="1"/>
        <v>5000</v>
      </c>
      <c r="I8" s="14">
        <v>4500</v>
      </c>
      <c r="J8" s="3">
        <f t="shared" si="2"/>
        <v>4500</v>
      </c>
      <c r="K8" s="3"/>
      <c r="L8" s="4">
        <f t="shared" si="3"/>
        <v>0</v>
      </c>
      <c r="M8" s="8">
        <f t="shared" si="4"/>
        <v>5166.666666666667</v>
      </c>
      <c r="N8" s="9">
        <f t="shared" si="5"/>
        <v>3</v>
      </c>
      <c r="O8" s="8">
        <f t="shared" si="6"/>
        <v>540.06172486732169</v>
      </c>
      <c r="P8" s="8">
        <f t="shared" si="7"/>
        <v>10.452807578077193</v>
      </c>
    </row>
    <row r="9" spans="1:17" ht="30.75" customHeight="1" x14ac:dyDescent="0.25">
      <c r="A9" s="11">
        <v>5</v>
      </c>
      <c r="B9" s="37" t="s">
        <v>27</v>
      </c>
      <c r="C9" s="38" t="s">
        <v>23</v>
      </c>
      <c r="D9" s="12">
        <v>1</v>
      </c>
      <c r="E9" s="35">
        <v>17000</v>
      </c>
      <c r="F9" s="4">
        <f t="shared" si="0"/>
        <v>17000</v>
      </c>
      <c r="G9" s="3">
        <v>20000</v>
      </c>
      <c r="H9" s="4">
        <f t="shared" si="1"/>
        <v>20000</v>
      </c>
      <c r="I9" s="14">
        <v>22500</v>
      </c>
      <c r="J9" s="3">
        <f t="shared" si="2"/>
        <v>22500</v>
      </c>
      <c r="K9" s="3"/>
      <c r="L9" s="4">
        <f t="shared" si="3"/>
        <v>0</v>
      </c>
      <c r="M9" s="8">
        <f t="shared" si="4"/>
        <v>19833.333333333332</v>
      </c>
      <c r="N9" s="9">
        <f t="shared" si="5"/>
        <v>3</v>
      </c>
      <c r="O9" s="8">
        <f t="shared" si="6"/>
        <v>1947.2202409246538</v>
      </c>
      <c r="P9" s="8">
        <f t="shared" si="7"/>
        <v>9.8179171811327084</v>
      </c>
    </row>
    <row r="10" spans="1:17" ht="26.25" customHeight="1" x14ac:dyDescent="0.25">
      <c r="A10" s="11">
        <v>6</v>
      </c>
      <c r="B10" s="37" t="s">
        <v>28</v>
      </c>
      <c r="C10" s="38" t="s">
        <v>23</v>
      </c>
      <c r="D10" s="12">
        <v>1</v>
      </c>
      <c r="E10" s="35">
        <v>4500</v>
      </c>
      <c r="F10" s="4">
        <f t="shared" si="0"/>
        <v>4500</v>
      </c>
      <c r="G10" s="3">
        <v>5000</v>
      </c>
      <c r="H10" s="4">
        <f t="shared" si="1"/>
        <v>5000</v>
      </c>
      <c r="I10" s="14">
        <v>5000</v>
      </c>
      <c r="J10" s="3">
        <f t="shared" si="2"/>
        <v>5000</v>
      </c>
      <c r="K10" s="3"/>
      <c r="L10" s="4">
        <f t="shared" si="3"/>
        <v>0</v>
      </c>
      <c r="M10" s="8">
        <f t="shared" si="4"/>
        <v>4833.333333333333</v>
      </c>
      <c r="N10" s="9">
        <f t="shared" si="5"/>
        <v>3</v>
      </c>
      <c r="O10" s="8">
        <f t="shared" si="6"/>
        <v>204.12414523193149</v>
      </c>
      <c r="P10" s="8">
        <f t="shared" si="7"/>
        <v>4.2232581772123758</v>
      </c>
    </row>
    <row r="11" spans="1:17" ht="27" customHeight="1" x14ac:dyDescent="0.25">
      <c r="A11" s="11">
        <v>7</v>
      </c>
      <c r="B11" s="37" t="s">
        <v>29</v>
      </c>
      <c r="C11" s="38" t="s">
        <v>23</v>
      </c>
      <c r="D11" s="12">
        <v>1</v>
      </c>
      <c r="E11" s="35">
        <v>15000</v>
      </c>
      <c r="F11" s="4">
        <f t="shared" si="0"/>
        <v>15000</v>
      </c>
      <c r="G11" s="3">
        <v>15000</v>
      </c>
      <c r="H11" s="4">
        <f t="shared" si="1"/>
        <v>15000</v>
      </c>
      <c r="I11" s="14">
        <v>20000</v>
      </c>
      <c r="J11" s="3">
        <f t="shared" si="2"/>
        <v>20000</v>
      </c>
      <c r="K11" s="3"/>
      <c r="L11" s="4">
        <f t="shared" si="3"/>
        <v>0</v>
      </c>
      <c r="M11" s="8">
        <f t="shared" si="4"/>
        <v>16666.666666666668</v>
      </c>
      <c r="N11" s="9">
        <f t="shared" si="5"/>
        <v>3</v>
      </c>
      <c r="O11" s="8">
        <f t="shared" si="6"/>
        <v>2041.2414523193149</v>
      </c>
      <c r="P11" s="8">
        <f t="shared" si="7"/>
        <v>12.247448713915889</v>
      </c>
    </row>
    <row r="12" spans="1:17" ht="31.5" customHeight="1" x14ac:dyDescent="0.25">
      <c r="A12" s="11">
        <v>8</v>
      </c>
      <c r="B12" s="37" t="s">
        <v>30</v>
      </c>
      <c r="C12" s="38" t="s">
        <v>23</v>
      </c>
      <c r="D12" s="12">
        <v>1</v>
      </c>
      <c r="E12" s="35">
        <v>15500</v>
      </c>
      <c r="F12" s="4">
        <f t="shared" si="0"/>
        <v>15500</v>
      </c>
      <c r="G12" s="3">
        <v>15000</v>
      </c>
      <c r="H12" s="4">
        <f t="shared" si="1"/>
        <v>15000</v>
      </c>
      <c r="I12" s="14">
        <v>15500</v>
      </c>
      <c r="J12" s="3">
        <f t="shared" si="2"/>
        <v>15500</v>
      </c>
      <c r="K12" s="3"/>
      <c r="L12" s="4">
        <f t="shared" si="3"/>
        <v>0</v>
      </c>
      <c r="M12" s="8">
        <f t="shared" si="4"/>
        <v>15333.333333333334</v>
      </c>
      <c r="N12" s="9">
        <f t="shared" si="5"/>
        <v>3</v>
      </c>
      <c r="O12" s="8">
        <f t="shared" si="6"/>
        <v>204.12414523193152</v>
      </c>
      <c r="P12" s="8">
        <f t="shared" si="7"/>
        <v>1.3312444254256404</v>
      </c>
    </row>
    <row r="13" spans="1:17" ht="38.25" customHeight="1" x14ac:dyDescent="0.25">
      <c r="A13" s="11">
        <v>9</v>
      </c>
      <c r="B13" s="37" t="s">
        <v>46</v>
      </c>
      <c r="C13" s="38" t="s">
        <v>23</v>
      </c>
      <c r="D13" s="12">
        <v>1</v>
      </c>
      <c r="E13" s="35">
        <v>15500</v>
      </c>
      <c r="F13" s="4">
        <f t="shared" si="0"/>
        <v>15500</v>
      </c>
      <c r="G13" s="3">
        <v>15000</v>
      </c>
      <c r="H13" s="4">
        <f t="shared" si="1"/>
        <v>15000</v>
      </c>
      <c r="I13" s="14">
        <v>15500</v>
      </c>
      <c r="J13" s="3">
        <f t="shared" si="2"/>
        <v>15500</v>
      </c>
      <c r="K13" s="3"/>
      <c r="L13" s="4">
        <f t="shared" si="3"/>
        <v>0</v>
      </c>
      <c r="M13" s="8">
        <f t="shared" si="4"/>
        <v>15333.333333333334</v>
      </c>
      <c r="N13" s="9">
        <f t="shared" si="5"/>
        <v>3</v>
      </c>
      <c r="O13" s="8">
        <f t="shared" si="6"/>
        <v>204.12414523193152</v>
      </c>
      <c r="P13" s="8">
        <f t="shared" si="7"/>
        <v>1.3312444254256404</v>
      </c>
    </row>
    <row r="14" spans="1:17" ht="31.5" customHeight="1" x14ac:dyDescent="0.25">
      <c r="A14" s="11">
        <v>10</v>
      </c>
      <c r="B14" s="37" t="s">
        <v>31</v>
      </c>
      <c r="C14" s="38" t="s">
        <v>23</v>
      </c>
      <c r="D14" s="12">
        <v>1</v>
      </c>
      <c r="E14" s="35">
        <v>20500</v>
      </c>
      <c r="F14" s="4">
        <f t="shared" si="0"/>
        <v>20500</v>
      </c>
      <c r="G14" s="3">
        <v>25000</v>
      </c>
      <c r="H14" s="4">
        <f t="shared" si="1"/>
        <v>25000</v>
      </c>
      <c r="I14" s="3">
        <v>20000</v>
      </c>
      <c r="J14" s="3">
        <f t="shared" si="2"/>
        <v>20000</v>
      </c>
      <c r="K14" s="4"/>
      <c r="L14" s="4">
        <f t="shared" si="3"/>
        <v>0</v>
      </c>
      <c r="M14" s="8">
        <f t="shared" si="4"/>
        <v>21833.333333333332</v>
      </c>
      <c r="N14" s="9">
        <f t="shared" si="5"/>
        <v>3</v>
      </c>
      <c r="O14" s="8">
        <f t="shared" si="6"/>
        <v>1947.2202409246538</v>
      </c>
      <c r="P14" s="8">
        <f t="shared" si="7"/>
        <v>8.918565988967881</v>
      </c>
    </row>
    <row r="15" spans="1:17" ht="36.75" customHeight="1" x14ac:dyDescent="0.25">
      <c r="A15" s="11">
        <v>11</v>
      </c>
      <c r="B15" s="37" t="s">
        <v>32</v>
      </c>
      <c r="C15" s="38" t="s">
        <v>23</v>
      </c>
      <c r="D15" s="12">
        <v>1</v>
      </c>
      <c r="E15" s="35">
        <v>1000</v>
      </c>
      <c r="F15" s="4">
        <f t="shared" si="0"/>
        <v>1000</v>
      </c>
      <c r="G15" s="3">
        <v>1000</v>
      </c>
      <c r="H15" s="4">
        <f t="shared" si="1"/>
        <v>1000</v>
      </c>
      <c r="I15" s="3">
        <v>0</v>
      </c>
      <c r="J15" s="3">
        <f t="shared" si="2"/>
        <v>0</v>
      </c>
      <c r="K15" s="4"/>
      <c r="L15" s="4">
        <f t="shared" si="3"/>
        <v>0</v>
      </c>
      <c r="M15" s="8">
        <f t="shared" si="4"/>
        <v>666.66666666666663</v>
      </c>
      <c r="N15" s="9">
        <f t="shared" si="5"/>
        <v>3</v>
      </c>
      <c r="O15" s="8">
        <f t="shared" si="6"/>
        <v>235.70226039551588</v>
      </c>
      <c r="P15" s="8">
        <f t="shared" si="7"/>
        <v>35.355339059327385</v>
      </c>
    </row>
    <row r="16" spans="1:17" ht="30.75" customHeight="1" x14ac:dyDescent="0.25">
      <c r="A16" s="11">
        <v>12</v>
      </c>
      <c r="B16" s="37" t="s">
        <v>33</v>
      </c>
      <c r="C16" s="38" t="s">
        <v>23</v>
      </c>
      <c r="D16" s="12">
        <v>1</v>
      </c>
      <c r="E16" s="35">
        <v>2000</v>
      </c>
      <c r="F16" s="4">
        <f t="shared" si="0"/>
        <v>2000</v>
      </c>
      <c r="G16" s="3">
        <v>2000</v>
      </c>
      <c r="H16" s="4">
        <f t="shared" si="1"/>
        <v>2000</v>
      </c>
      <c r="I16" s="3">
        <v>1500</v>
      </c>
      <c r="J16" s="3">
        <f t="shared" si="2"/>
        <v>1500</v>
      </c>
      <c r="K16" s="4"/>
      <c r="L16" s="4">
        <f t="shared" si="3"/>
        <v>0</v>
      </c>
      <c r="M16" s="8">
        <f t="shared" si="4"/>
        <v>1833.3333333333333</v>
      </c>
      <c r="N16" s="9">
        <f t="shared" si="5"/>
        <v>3</v>
      </c>
      <c r="O16" s="8">
        <f t="shared" si="6"/>
        <v>204.12414523193152</v>
      </c>
      <c r="P16" s="8">
        <f t="shared" si="7"/>
        <v>11.134044285378083</v>
      </c>
    </row>
    <row r="17" spans="1:16" ht="27" customHeight="1" x14ac:dyDescent="0.25">
      <c r="A17" s="11">
        <v>13</v>
      </c>
      <c r="B17" s="37" t="s">
        <v>34</v>
      </c>
      <c r="C17" s="38" t="s">
        <v>23</v>
      </c>
      <c r="D17" s="12">
        <v>1</v>
      </c>
      <c r="E17" s="35">
        <v>25300</v>
      </c>
      <c r="F17" s="4">
        <f t="shared" ref="F17:F18" si="8">E17*D17</f>
        <v>25300</v>
      </c>
      <c r="G17" s="4">
        <v>25000</v>
      </c>
      <c r="H17" s="4">
        <f t="shared" ref="H17:H18" si="9">G17*D17</f>
        <v>25000</v>
      </c>
      <c r="I17" s="4">
        <v>27000</v>
      </c>
      <c r="J17" s="3">
        <f t="shared" si="2"/>
        <v>27000</v>
      </c>
      <c r="K17" s="4"/>
      <c r="L17" s="4">
        <f t="shared" si="3"/>
        <v>0</v>
      </c>
      <c r="M17" s="8">
        <f t="shared" si="4"/>
        <v>25766.666666666668</v>
      </c>
      <c r="N17" s="9">
        <f t="shared" si="5"/>
        <v>3</v>
      </c>
      <c r="O17" s="8">
        <f t="shared" si="6"/>
        <v>762.67074590983668</v>
      </c>
      <c r="P17" s="8">
        <f t="shared" si="7"/>
        <v>2.9599123385892754</v>
      </c>
    </row>
    <row r="18" spans="1:16" ht="21.75" customHeight="1" x14ac:dyDescent="0.25">
      <c r="A18" s="11">
        <v>14</v>
      </c>
      <c r="B18" s="37" t="s">
        <v>42</v>
      </c>
      <c r="C18" s="38" t="s">
        <v>23</v>
      </c>
      <c r="D18" s="12">
        <v>1</v>
      </c>
      <c r="E18" s="35">
        <v>14800</v>
      </c>
      <c r="F18" s="4">
        <f t="shared" si="8"/>
        <v>14800</v>
      </c>
      <c r="G18" s="4">
        <v>18000</v>
      </c>
      <c r="H18" s="4">
        <f t="shared" si="9"/>
        <v>18000</v>
      </c>
      <c r="I18" s="16">
        <v>20000</v>
      </c>
      <c r="J18" s="17">
        <f t="shared" si="2"/>
        <v>20000</v>
      </c>
      <c r="K18" s="4"/>
      <c r="L18" s="4">
        <f t="shared" si="3"/>
        <v>0</v>
      </c>
      <c r="M18" s="8">
        <f t="shared" si="4"/>
        <v>17600</v>
      </c>
      <c r="N18" s="9">
        <f t="shared" si="5"/>
        <v>3</v>
      </c>
      <c r="O18" s="8">
        <f t="shared" si="6"/>
        <v>1854.7236990991407</v>
      </c>
      <c r="P18" s="8">
        <f t="shared" si="7"/>
        <v>10.538202835790573</v>
      </c>
    </row>
    <row r="19" spans="1:16" ht="30.75" customHeight="1" x14ac:dyDescent="0.25">
      <c r="A19" s="11">
        <v>15</v>
      </c>
      <c r="B19" s="37" t="s">
        <v>35</v>
      </c>
      <c r="C19" s="38" t="s">
        <v>23</v>
      </c>
      <c r="D19" s="12">
        <v>1</v>
      </c>
      <c r="E19" s="35">
        <v>3000</v>
      </c>
      <c r="F19" s="4">
        <f>E19*D19</f>
        <v>3000</v>
      </c>
      <c r="G19" s="4">
        <v>5000</v>
      </c>
      <c r="H19" s="4">
        <f>G19*D19</f>
        <v>5000</v>
      </c>
      <c r="I19" s="4">
        <v>3000</v>
      </c>
      <c r="J19" s="3">
        <f>I19*D19</f>
        <v>3000</v>
      </c>
      <c r="K19" s="4"/>
      <c r="L19" s="4"/>
      <c r="M19" s="8">
        <f>AVERAGE(E19,G19,I19,K19)</f>
        <v>3666.6666666666665</v>
      </c>
      <c r="N19" s="9">
        <f>COUNTA(E19,G19,I19,K19)</f>
        <v>3</v>
      </c>
      <c r="O19" s="8">
        <f>SQRT(IF(E19&gt;0,POWER(E19-M19,2),0)+IF(G19&gt;0,POWER(G19-M19,2),0)+IF(I19&gt;0,POWER(I19-M19,2),0)+IF(K19&gt;0,POWER(K19-M19,2),0))/(N19-1)</f>
        <v>816.49658092772609</v>
      </c>
      <c r="P19" s="8">
        <f t="shared" si="7"/>
        <v>22.268088570756166</v>
      </c>
    </row>
    <row r="20" spans="1:16" ht="33" customHeight="1" x14ac:dyDescent="0.25">
      <c r="A20" s="11">
        <v>16</v>
      </c>
      <c r="B20" s="37" t="s">
        <v>43</v>
      </c>
      <c r="C20" s="38" t="s">
        <v>23</v>
      </c>
      <c r="D20" s="12">
        <v>1</v>
      </c>
      <c r="E20" s="35">
        <v>16100</v>
      </c>
      <c r="F20" s="4">
        <f t="shared" ref="F20:F28" si="10">E20*D20</f>
        <v>16100</v>
      </c>
      <c r="G20" s="4">
        <v>18000</v>
      </c>
      <c r="H20" s="4">
        <f t="shared" ref="H20:H28" si="11">G20*D20</f>
        <v>18000</v>
      </c>
      <c r="I20" s="4">
        <v>18000</v>
      </c>
      <c r="J20" s="3">
        <f>I20*D20</f>
        <v>18000</v>
      </c>
      <c r="K20" s="4"/>
      <c r="L20" s="4"/>
      <c r="M20" s="8">
        <f>AVERAGE(E20,G20,I20,K20)</f>
        <v>17366.666666666668</v>
      </c>
      <c r="N20" s="9">
        <f>COUNTA(E20,G20,I20,K20)</f>
        <v>3</v>
      </c>
      <c r="O20" s="8">
        <f>SQRT(IF(E20&gt;0,POWER(E20-M20,2),0)+IF(G20&gt;0,POWER(G20-M20,2),0)+IF(I20&gt;0,POWER(I20-M20,2),0)+IF(K20&gt;0,POWER(K20-M20,2),0))/(N20-1)</f>
        <v>775.67175188133967</v>
      </c>
      <c r="P20" s="8">
        <f t="shared" si="7"/>
        <v>4.4664400300269076</v>
      </c>
    </row>
    <row r="21" spans="1:16" ht="27" customHeight="1" x14ac:dyDescent="0.25">
      <c r="A21" s="11">
        <v>17</v>
      </c>
      <c r="B21" s="37" t="s">
        <v>36</v>
      </c>
      <c r="C21" s="38" t="s">
        <v>23</v>
      </c>
      <c r="D21" s="12">
        <v>1</v>
      </c>
      <c r="E21" s="35">
        <v>3000</v>
      </c>
      <c r="F21" s="4">
        <f t="shared" si="10"/>
        <v>3000</v>
      </c>
      <c r="G21" s="4">
        <v>2000</v>
      </c>
      <c r="H21" s="4">
        <f t="shared" si="11"/>
        <v>2000</v>
      </c>
      <c r="I21" s="4">
        <v>3000</v>
      </c>
      <c r="J21" s="3">
        <f t="shared" si="2"/>
        <v>3000</v>
      </c>
      <c r="K21" s="4"/>
      <c r="L21" s="4"/>
      <c r="M21" s="8">
        <f t="shared" si="4"/>
        <v>2666.6666666666665</v>
      </c>
      <c r="N21" s="9">
        <f t="shared" si="5"/>
        <v>3</v>
      </c>
      <c r="O21" s="8">
        <f t="shared" si="6"/>
        <v>408.24829046386304</v>
      </c>
      <c r="P21" s="8">
        <f t="shared" si="7"/>
        <v>15.309310892394864</v>
      </c>
    </row>
    <row r="22" spans="1:16" ht="24.75" customHeight="1" x14ac:dyDescent="0.25">
      <c r="A22" s="11">
        <v>18</v>
      </c>
      <c r="B22" s="37" t="s">
        <v>44</v>
      </c>
      <c r="C22" s="38" t="s">
        <v>23</v>
      </c>
      <c r="D22" s="12">
        <v>1</v>
      </c>
      <c r="E22" s="35">
        <v>15500</v>
      </c>
      <c r="F22" s="4">
        <f t="shared" si="10"/>
        <v>15500</v>
      </c>
      <c r="G22" s="4">
        <v>18000</v>
      </c>
      <c r="H22" s="4">
        <f t="shared" si="11"/>
        <v>18000</v>
      </c>
      <c r="I22" s="4">
        <v>18000</v>
      </c>
      <c r="J22" s="3">
        <f t="shared" si="2"/>
        <v>18000</v>
      </c>
      <c r="K22" s="4"/>
      <c r="L22" s="4"/>
      <c r="M22" s="8">
        <f t="shared" si="4"/>
        <v>17166.666666666668</v>
      </c>
      <c r="N22" s="9">
        <f t="shared" si="5"/>
        <v>3</v>
      </c>
      <c r="O22" s="8">
        <f t="shared" si="6"/>
        <v>1020.6207261596575</v>
      </c>
      <c r="P22" s="8">
        <f t="shared" si="7"/>
        <v>5.9453634533572277</v>
      </c>
    </row>
    <row r="23" spans="1:16" ht="29.25" customHeight="1" x14ac:dyDescent="0.25">
      <c r="A23" s="11">
        <v>19</v>
      </c>
      <c r="B23" s="37" t="s">
        <v>37</v>
      </c>
      <c r="C23" s="38" t="s">
        <v>23</v>
      </c>
      <c r="D23" s="12">
        <v>1</v>
      </c>
      <c r="E23" s="35">
        <v>17500</v>
      </c>
      <c r="F23" s="4">
        <f t="shared" si="10"/>
        <v>17500</v>
      </c>
      <c r="G23" s="4">
        <v>20000</v>
      </c>
      <c r="H23" s="4">
        <f t="shared" si="11"/>
        <v>20000</v>
      </c>
      <c r="I23" s="4">
        <v>20000</v>
      </c>
      <c r="J23" s="3">
        <f t="shared" si="2"/>
        <v>20000</v>
      </c>
      <c r="K23" s="4"/>
      <c r="L23" s="4"/>
      <c r="M23" s="8">
        <f t="shared" si="4"/>
        <v>19166.666666666668</v>
      </c>
      <c r="N23" s="9">
        <f t="shared" si="5"/>
        <v>3</v>
      </c>
      <c r="O23" s="8">
        <f t="shared" si="6"/>
        <v>1020.6207261596575</v>
      </c>
      <c r="P23" s="8">
        <f t="shared" si="7"/>
        <v>5.3249777017025597</v>
      </c>
    </row>
    <row r="24" spans="1:16" ht="21" customHeight="1" x14ac:dyDescent="0.25">
      <c r="A24" s="11">
        <v>20</v>
      </c>
      <c r="B24" s="37" t="s">
        <v>38</v>
      </c>
      <c r="C24" s="38" t="s">
        <v>23</v>
      </c>
      <c r="D24" s="12">
        <v>1</v>
      </c>
      <c r="E24" s="35">
        <v>3000</v>
      </c>
      <c r="F24" s="4">
        <f t="shared" si="10"/>
        <v>3000</v>
      </c>
      <c r="G24" s="4">
        <v>3000</v>
      </c>
      <c r="H24" s="4">
        <f t="shared" si="11"/>
        <v>3000</v>
      </c>
      <c r="I24" s="4">
        <v>4000</v>
      </c>
      <c r="J24" s="3">
        <f t="shared" si="2"/>
        <v>4000</v>
      </c>
      <c r="K24" s="4"/>
      <c r="L24" s="4"/>
      <c r="M24" s="8">
        <f t="shared" si="4"/>
        <v>3333.3333333333335</v>
      </c>
      <c r="N24" s="9">
        <f t="shared" si="5"/>
        <v>3</v>
      </c>
      <c r="O24" s="8">
        <f t="shared" si="6"/>
        <v>408.24829046386304</v>
      </c>
      <c r="P24" s="8">
        <f t="shared" si="7"/>
        <v>12.247448713915892</v>
      </c>
    </row>
    <row r="25" spans="1:16" ht="32.25" customHeight="1" x14ac:dyDescent="0.25">
      <c r="A25" s="11">
        <v>21</v>
      </c>
      <c r="B25" s="37" t="s">
        <v>39</v>
      </c>
      <c r="C25" s="38" t="s">
        <v>23</v>
      </c>
      <c r="D25" s="12">
        <v>1</v>
      </c>
      <c r="E25" s="35">
        <v>17500</v>
      </c>
      <c r="F25" s="4">
        <f t="shared" si="10"/>
        <v>17500</v>
      </c>
      <c r="G25" s="4">
        <v>20000</v>
      </c>
      <c r="H25" s="4">
        <f t="shared" si="11"/>
        <v>20000</v>
      </c>
      <c r="I25" s="4">
        <v>20000</v>
      </c>
      <c r="J25" s="3">
        <f t="shared" si="2"/>
        <v>20000</v>
      </c>
      <c r="K25" s="4"/>
      <c r="L25" s="4"/>
      <c r="M25" s="8">
        <f t="shared" si="4"/>
        <v>19166.666666666668</v>
      </c>
      <c r="N25" s="9">
        <f t="shared" si="5"/>
        <v>3</v>
      </c>
      <c r="O25" s="8">
        <f t="shared" si="6"/>
        <v>1020.6207261596575</v>
      </c>
      <c r="P25" s="8">
        <f t="shared" si="7"/>
        <v>5.3249777017025597</v>
      </c>
    </row>
    <row r="26" spans="1:16" ht="27.75" customHeight="1" x14ac:dyDescent="0.25">
      <c r="A26" s="11">
        <v>22</v>
      </c>
      <c r="B26" s="37" t="s">
        <v>45</v>
      </c>
      <c r="C26" s="38" t="s">
        <v>23</v>
      </c>
      <c r="D26" s="12">
        <v>1</v>
      </c>
      <c r="E26" s="35">
        <v>5400</v>
      </c>
      <c r="F26" s="4">
        <f t="shared" si="10"/>
        <v>5400</v>
      </c>
      <c r="G26" s="4">
        <v>4000</v>
      </c>
      <c r="H26" s="4">
        <f t="shared" si="11"/>
        <v>4000</v>
      </c>
      <c r="I26" s="4">
        <v>4000</v>
      </c>
      <c r="J26" s="3">
        <f t="shared" si="2"/>
        <v>4000</v>
      </c>
      <c r="K26" s="4"/>
      <c r="L26" s="4"/>
      <c r="M26" s="8">
        <f t="shared" si="4"/>
        <v>4466.666666666667</v>
      </c>
      <c r="N26" s="9">
        <f t="shared" si="5"/>
        <v>3</v>
      </c>
      <c r="O26" s="8">
        <f t="shared" si="6"/>
        <v>571.54760664940818</v>
      </c>
      <c r="P26" s="8">
        <f t="shared" si="7"/>
        <v>12.795841939912123</v>
      </c>
    </row>
    <row r="27" spans="1:16" ht="29.25" customHeight="1" x14ac:dyDescent="0.25">
      <c r="A27" s="11">
        <v>23</v>
      </c>
      <c r="B27" s="37" t="s">
        <v>40</v>
      </c>
      <c r="C27" s="38" t="s">
        <v>23</v>
      </c>
      <c r="D27" s="12">
        <v>1</v>
      </c>
      <c r="E27" s="35">
        <v>2500</v>
      </c>
      <c r="F27" s="4">
        <f t="shared" si="10"/>
        <v>2500</v>
      </c>
      <c r="G27" s="4">
        <v>2000</v>
      </c>
      <c r="H27" s="4">
        <f t="shared" si="11"/>
        <v>2000</v>
      </c>
      <c r="I27" s="4">
        <v>2000</v>
      </c>
      <c r="J27" s="3">
        <f t="shared" si="2"/>
        <v>2000</v>
      </c>
      <c r="K27" s="4"/>
      <c r="L27" s="4"/>
      <c r="M27" s="8">
        <f t="shared" si="4"/>
        <v>2166.6666666666665</v>
      </c>
      <c r="N27" s="9">
        <f t="shared" si="5"/>
        <v>3</v>
      </c>
      <c r="O27" s="8">
        <f t="shared" si="6"/>
        <v>204.12414523193149</v>
      </c>
      <c r="P27" s="8">
        <f t="shared" si="7"/>
        <v>9.4211143953199148</v>
      </c>
    </row>
    <row r="28" spans="1:16" ht="27.75" customHeight="1" x14ac:dyDescent="0.25">
      <c r="A28" s="11">
        <v>24</v>
      </c>
      <c r="B28" s="37" t="s">
        <v>41</v>
      </c>
      <c r="C28" s="38" t="s">
        <v>23</v>
      </c>
      <c r="D28" s="12">
        <v>1</v>
      </c>
      <c r="E28" s="35">
        <v>7500</v>
      </c>
      <c r="F28" s="4">
        <f t="shared" si="10"/>
        <v>7500</v>
      </c>
      <c r="G28" s="4">
        <v>9000</v>
      </c>
      <c r="H28" s="4">
        <f t="shared" si="11"/>
        <v>9000</v>
      </c>
      <c r="I28" s="4">
        <v>9000</v>
      </c>
      <c r="J28" s="3">
        <f t="shared" si="2"/>
        <v>9000</v>
      </c>
      <c r="K28" s="4"/>
      <c r="L28" s="4"/>
      <c r="M28" s="8">
        <f t="shared" si="4"/>
        <v>8500</v>
      </c>
      <c r="N28" s="9">
        <f t="shared" si="5"/>
        <v>3</v>
      </c>
      <c r="O28" s="8">
        <f t="shared" si="6"/>
        <v>612.37243569579448</v>
      </c>
      <c r="P28" s="8">
        <f t="shared" si="7"/>
        <v>7.2043815964211113</v>
      </c>
    </row>
    <row r="29" spans="1:16" ht="12" customHeight="1" x14ac:dyDescent="0.25">
      <c r="B29" s="12" t="s">
        <v>9</v>
      </c>
      <c r="C29" s="2"/>
      <c r="D29" s="2"/>
      <c r="E29" s="4"/>
      <c r="F29" s="4">
        <f>SUM(F5:F28)</f>
        <v>239100</v>
      </c>
      <c r="G29" s="4"/>
      <c r="H29" s="4">
        <f>SUM(H5:H28)</f>
        <v>259000</v>
      </c>
      <c r="I29" s="4"/>
      <c r="J29" s="4">
        <f>SUM(J5:J28)</f>
        <v>265500</v>
      </c>
      <c r="K29" s="4"/>
      <c r="L29" s="4">
        <f>SUM(L5:L27)</f>
        <v>0</v>
      </c>
      <c r="M29" s="6"/>
      <c r="N29" s="7"/>
      <c r="O29" s="6"/>
      <c r="P29" s="6"/>
    </row>
    <row r="30" spans="1:16" ht="13.5" customHeight="1" x14ac:dyDescent="0.25">
      <c r="B30" s="20" t="s">
        <v>19</v>
      </c>
      <c r="C30" s="21"/>
      <c r="D30" s="21"/>
      <c r="E30" s="21"/>
      <c r="F30" s="21"/>
      <c r="G30" s="21"/>
      <c r="H30" s="22"/>
      <c r="I30" s="24">
        <f>F29</f>
        <v>239100</v>
      </c>
      <c r="J30" s="25"/>
      <c r="K30" s="25"/>
      <c r="L30" s="25"/>
      <c r="M30" s="25"/>
      <c r="N30" s="25"/>
      <c r="O30" s="25"/>
      <c r="P30" s="26"/>
    </row>
    <row r="31" spans="1:16" ht="9.75" customHeight="1" x14ac:dyDescent="0.25"/>
    <row r="32" spans="1:16" ht="12.75" customHeight="1" x14ac:dyDescent="0.25">
      <c r="B32" s="11" t="s">
        <v>13</v>
      </c>
      <c r="P32" s="15"/>
    </row>
    <row r="33" spans="2:6" ht="13.5" customHeight="1" x14ac:dyDescent="0.25">
      <c r="B33" s="18" t="s">
        <v>10</v>
      </c>
      <c r="C33" s="23" t="s">
        <v>47</v>
      </c>
      <c r="D33" s="23"/>
      <c r="E33" s="23"/>
      <c r="F33" s="23"/>
    </row>
    <row r="34" spans="2:6" ht="13.5" customHeight="1" x14ac:dyDescent="0.25">
      <c r="B34" s="18" t="s">
        <v>11</v>
      </c>
      <c r="C34" s="23" t="s">
        <v>48</v>
      </c>
      <c r="D34" s="23"/>
      <c r="E34" s="23"/>
      <c r="F34" s="23"/>
    </row>
    <row r="35" spans="2:6" ht="13.5" customHeight="1" x14ac:dyDescent="0.25">
      <c r="B35" s="18" t="s">
        <v>12</v>
      </c>
      <c r="C35" s="23" t="s">
        <v>49</v>
      </c>
      <c r="D35" s="23"/>
      <c r="E35" s="23"/>
      <c r="F35" s="23"/>
    </row>
    <row r="36" spans="2:6" ht="6" customHeight="1" x14ac:dyDescent="0.25"/>
    <row r="37" spans="2:6" ht="17.25" customHeight="1" x14ac:dyDescent="0.25">
      <c r="B37" s="13" t="s">
        <v>20</v>
      </c>
      <c r="C37" s="10">
        <v>46259</v>
      </c>
    </row>
  </sheetData>
  <mergeCells count="17">
    <mergeCell ref="Q3:Q4"/>
    <mergeCell ref="B1:P2"/>
    <mergeCell ref="M3:M4"/>
    <mergeCell ref="N3:N4"/>
    <mergeCell ref="O3:O4"/>
    <mergeCell ref="P3:P4"/>
    <mergeCell ref="B3:B4"/>
    <mergeCell ref="C3:D3"/>
    <mergeCell ref="F3:F4"/>
    <mergeCell ref="H3:H4"/>
    <mergeCell ref="L3:L4"/>
    <mergeCell ref="J3:J4"/>
    <mergeCell ref="B30:H30"/>
    <mergeCell ref="C35:F35"/>
    <mergeCell ref="C34:F34"/>
    <mergeCell ref="C33:F33"/>
    <mergeCell ref="I30:P3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2026-08-25T03:59:13Z</dcterms:modified>
</cp:coreProperties>
</file>