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19176" windowHeight="8148"/>
  </bookViews>
  <sheets>
    <sheet name="Лист1" sheetId="1" r:id="rId1"/>
  </sheets>
  <definedNames>
    <definedName name="_xlnm.Print_Area" localSheetId="0">Лист1!$A$1:$M$28</definedName>
  </definedNames>
  <calcPr calcId="125725"/>
</workbook>
</file>

<file path=xl/calcChain.xml><?xml version="1.0" encoding="utf-8"?>
<calcChain xmlns="http://schemas.openxmlformats.org/spreadsheetml/2006/main">
  <c r="M12" i="1"/>
  <c r="J12"/>
  <c r="I12"/>
  <c r="K12" l="1"/>
  <c r="L12" s="1"/>
  <c r="M13"/>
  <c r="M14" s="1"/>
  <c r="J13"/>
  <c r="I13"/>
  <c r="K13" l="1"/>
  <c r="L13" s="1"/>
</calcChain>
</file>

<file path=xl/sharedStrings.xml><?xml version="1.0" encoding="utf-8"?>
<sst xmlns="http://schemas.openxmlformats.org/spreadsheetml/2006/main" count="32" uniqueCount="28">
  <si>
    <t>Наименование товара, работ, услуг</t>
  </si>
  <si>
    <t>Объем</t>
  </si>
  <si>
    <t>Совокупность значений</t>
  </si>
  <si>
    <t>Сред.квадр.откл. σ=</t>
  </si>
  <si>
    <t>Коэфф вариации V=</t>
  </si>
  <si>
    <t>Среднее арифметическое</t>
  </si>
  <si>
    <t>Исполнитель (ФИО/должность):</t>
  </si>
  <si>
    <t>ИТОГО:</t>
  </si>
  <si>
    <t>№№п/п</t>
  </si>
  <si>
    <t>кол-во</t>
  </si>
  <si>
    <t>Источник финансирования:</t>
  </si>
  <si>
    <t>Код ОКПД2</t>
  </si>
  <si>
    <t>УТВЕРЖДАЮ</t>
  </si>
  <si>
    <t>Сумма по наименьшему ценовому  предложению</t>
  </si>
  <si>
    <t>Директор ИГ ФИЦ Коми НЦ УрО РАН</t>
  </si>
  <si>
    <t>______________________ И.Н. Бурцев</t>
  </si>
  <si>
    <t xml:space="preserve">Определение цены контракта произведено методом сопоставимых рыночных цен (анализа рынка). Для анализа рынка использованы коммерческие предложения поставщиков (исполнителей, подрядчиков), обладающих опытом поставок соответствующих товаров, работ, услуг     </t>
  </si>
  <si>
    <t>цена за ед. изм.</t>
  </si>
  <si>
    <t>"_______"____________________ 2026 г.</t>
  </si>
  <si>
    <t>ед. изм.</t>
  </si>
  <si>
    <t>шт.</t>
  </si>
  <si>
    <t>27.20.21.000</t>
  </si>
  <si>
    <t>КП № 1 исх. № 28251 от 02.06.2026 г. (вх. № 07-12/275 от 02.06.2026)</t>
  </si>
  <si>
    <t>КП № 2 исх. № 230/26 от 28.05.2026 г. (вх. № 07-12/276 от 02.06.2026)</t>
  </si>
  <si>
    <t>КП № 3 исх. № 663 от 01.06.2026 г. (вх. № 07-12/277 от 02.06.2026)</t>
  </si>
  <si>
    <t xml:space="preserve">Аккумулятор автомобильный  12В 20Ач </t>
  </si>
  <si>
    <t xml:space="preserve">Аккумулятор автомобильный  12В 75Ач </t>
  </si>
  <si>
    <t>Обоснование цены контракта, заключаемого с единственным поставщиком (исполнителем, подрядчиком) на поставку аккумуляторов для Института геологии имени академика Н.П. Юшкина</t>
  </si>
</sst>
</file>

<file path=xl/styles.xml><?xml version="1.0" encoding="utf-8"?>
<styleSheet xmlns="http://schemas.openxmlformats.org/spreadsheetml/2006/main">
  <numFmts count="1">
    <numFmt numFmtId="164" formatCode="#,##0.00_р_."/>
  </numFmts>
  <fonts count="12"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164" fontId="7" fillId="0" borderId="13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4" fontId="8" fillId="0" borderId="1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left" vertical="center" wrapText="1"/>
    </xf>
    <xf numFmtId="164" fontId="7" fillId="0" borderId="14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64" fontId="2" fillId="0" borderId="0" xfId="0" applyNumberFormat="1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8"/>
  <sheetViews>
    <sheetView tabSelected="1" zoomScale="60" zoomScaleNormal="60" workbookViewId="0">
      <selection activeCell="A7" sqref="A7:M7"/>
    </sheetView>
  </sheetViews>
  <sheetFormatPr defaultColWidth="9.109375" defaultRowHeight="13.8"/>
  <cols>
    <col min="1" max="1" width="5.6640625" style="25" customWidth="1"/>
    <col min="2" max="2" width="53.88671875" style="5" customWidth="1"/>
    <col min="3" max="3" width="19" style="5" customWidth="1"/>
    <col min="4" max="5" width="13.109375" style="5" customWidth="1"/>
    <col min="6" max="8" width="31.21875" style="26" customWidth="1"/>
    <col min="9" max="9" width="23.33203125" style="26" customWidth="1"/>
    <col min="10" max="10" width="18.33203125" style="5" customWidth="1"/>
    <col min="11" max="11" width="16" style="5" customWidth="1"/>
    <col min="12" max="12" width="22.33203125" style="5" customWidth="1"/>
    <col min="13" max="13" width="23.6640625" style="26" customWidth="1"/>
    <col min="14" max="14" width="5.5546875" style="5" customWidth="1"/>
    <col min="15" max="16" width="5" style="5" customWidth="1"/>
    <col min="17" max="16384" width="9.109375" style="5"/>
  </cols>
  <sheetData>
    <row r="1" spans="1:14" ht="15.6">
      <c r="A1" s="2"/>
      <c r="B1" s="3"/>
      <c r="C1" s="3"/>
      <c r="D1" s="3"/>
      <c r="E1" s="3"/>
      <c r="F1" s="4"/>
      <c r="G1" s="4"/>
      <c r="H1" s="4"/>
      <c r="I1" s="4"/>
      <c r="J1" s="3"/>
      <c r="K1" s="3"/>
      <c r="L1" s="3"/>
      <c r="M1" s="4"/>
    </row>
    <row r="2" spans="1:14" ht="16.8">
      <c r="A2" s="2"/>
      <c r="B2" s="3"/>
      <c r="C2" s="3"/>
      <c r="D2" s="3"/>
      <c r="E2" s="3"/>
      <c r="F2" s="4"/>
      <c r="G2" s="4"/>
      <c r="H2" s="4"/>
      <c r="I2" s="4"/>
      <c r="J2" s="46" t="s">
        <v>12</v>
      </c>
      <c r="K2" s="46"/>
      <c r="L2" s="46"/>
      <c r="M2" s="4"/>
    </row>
    <row r="3" spans="1:14" ht="32.4" customHeight="1">
      <c r="A3" s="2"/>
      <c r="B3" s="3"/>
      <c r="C3" s="3"/>
      <c r="D3" s="3"/>
      <c r="E3" s="3"/>
      <c r="F3" s="4"/>
      <c r="G3" s="4"/>
      <c r="H3" s="4"/>
      <c r="I3" s="4"/>
      <c r="J3" s="47" t="s">
        <v>14</v>
      </c>
      <c r="K3" s="47"/>
      <c r="L3" s="47"/>
      <c r="M3" s="4"/>
    </row>
    <row r="4" spans="1:14" ht="35.4" customHeight="1">
      <c r="A4" s="2"/>
      <c r="B4" s="3"/>
      <c r="C4" s="3"/>
      <c r="D4" s="3"/>
      <c r="E4" s="3"/>
      <c r="F4" s="4"/>
      <c r="G4" s="4"/>
      <c r="H4" s="4"/>
      <c r="I4" s="4"/>
      <c r="J4" s="47" t="s">
        <v>15</v>
      </c>
      <c r="K4" s="47"/>
      <c r="L4" s="47"/>
      <c r="M4" s="4"/>
    </row>
    <row r="5" spans="1:14" ht="35.4" customHeight="1">
      <c r="A5" s="2"/>
      <c r="B5" s="3"/>
      <c r="C5" s="3"/>
      <c r="D5" s="3"/>
      <c r="E5" s="3"/>
      <c r="F5" s="4"/>
      <c r="G5" s="4"/>
      <c r="H5" s="4"/>
      <c r="I5" s="4"/>
      <c r="J5" s="47" t="s">
        <v>18</v>
      </c>
      <c r="K5" s="47"/>
      <c r="L5" s="47"/>
      <c r="M5" s="4"/>
    </row>
    <row r="6" spans="1:14" ht="15.6">
      <c r="A6" s="2"/>
      <c r="B6" s="3"/>
      <c r="C6" s="3"/>
      <c r="D6" s="3"/>
      <c r="E6" s="3"/>
      <c r="F6" s="4"/>
      <c r="G6" s="4"/>
      <c r="H6" s="4"/>
      <c r="I6" s="4"/>
      <c r="J6" s="3"/>
      <c r="K6" s="3"/>
      <c r="L6" s="3"/>
      <c r="M6" s="4"/>
    </row>
    <row r="7" spans="1:14" ht="60.6" customHeight="1">
      <c r="A7" s="50" t="s">
        <v>27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</row>
    <row r="8" spans="1:14" ht="42.6" customHeight="1">
      <c r="A8" s="51" t="s">
        <v>16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4" ht="67.2" customHeight="1">
      <c r="A10" s="52" t="s">
        <v>8</v>
      </c>
      <c r="B10" s="52" t="s">
        <v>0</v>
      </c>
      <c r="C10" s="53" t="s">
        <v>11</v>
      </c>
      <c r="D10" s="52" t="s">
        <v>1</v>
      </c>
      <c r="E10" s="52"/>
      <c r="F10" s="31" t="s">
        <v>22</v>
      </c>
      <c r="G10" s="31" t="s">
        <v>23</v>
      </c>
      <c r="H10" s="31" t="s">
        <v>24</v>
      </c>
      <c r="I10" s="49" t="s">
        <v>5</v>
      </c>
      <c r="J10" s="52" t="s">
        <v>3</v>
      </c>
      <c r="K10" s="52" t="s">
        <v>4</v>
      </c>
      <c r="L10" s="52" t="s">
        <v>2</v>
      </c>
      <c r="M10" s="49" t="s">
        <v>13</v>
      </c>
    </row>
    <row r="11" spans="1:14" ht="26.4" customHeight="1">
      <c r="A11" s="52"/>
      <c r="B11" s="52"/>
      <c r="C11" s="53"/>
      <c r="D11" s="7" t="s">
        <v>19</v>
      </c>
      <c r="E11" s="7" t="s">
        <v>9</v>
      </c>
      <c r="F11" s="32" t="s">
        <v>17</v>
      </c>
      <c r="G11" s="31" t="s">
        <v>17</v>
      </c>
      <c r="H11" s="31" t="s">
        <v>17</v>
      </c>
      <c r="I11" s="49"/>
      <c r="J11" s="52"/>
      <c r="K11" s="52"/>
      <c r="L11" s="52"/>
      <c r="M11" s="49"/>
    </row>
    <row r="12" spans="1:14" ht="26.4" customHeight="1">
      <c r="A12" s="8">
        <v>1</v>
      </c>
      <c r="B12" s="35" t="s">
        <v>25</v>
      </c>
      <c r="C12" s="27" t="s">
        <v>21</v>
      </c>
      <c r="D12" s="28" t="s">
        <v>20</v>
      </c>
      <c r="E12" s="28">
        <v>2</v>
      </c>
      <c r="F12" s="29">
        <v>4890</v>
      </c>
      <c r="G12" s="30">
        <v>7200</v>
      </c>
      <c r="H12" s="30">
        <v>7250</v>
      </c>
      <c r="I12" s="1">
        <f>AVERAGE(F12,G12,H12)</f>
        <v>6446.666666666667</v>
      </c>
      <c r="J12" s="1">
        <f>STDEV(F12,G12,H12)</f>
        <v>1348.3446641468699</v>
      </c>
      <c r="K12" s="1">
        <f t="shared" ref="K12" si="0">J12/I12*100</f>
        <v>20.915377416962823</v>
      </c>
      <c r="L12" s="8" t="str">
        <f t="shared" ref="L12" si="1">IF(K12&lt;33,"ОДНОРОДНЫЕ","НЕОДНОРОДНЫЕ")</f>
        <v>ОДНОРОДНЫЕ</v>
      </c>
      <c r="M12" s="1">
        <f>SUM(E12*F12)</f>
        <v>9780</v>
      </c>
    </row>
    <row r="13" spans="1:14" ht="30.6" customHeight="1">
      <c r="A13" s="8">
        <v>2</v>
      </c>
      <c r="B13" s="35" t="s">
        <v>26</v>
      </c>
      <c r="C13" s="27" t="s">
        <v>21</v>
      </c>
      <c r="D13" s="28" t="s">
        <v>20</v>
      </c>
      <c r="E13" s="28">
        <v>1</v>
      </c>
      <c r="F13" s="29">
        <v>8755</v>
      </c>
      <c r="G13" s="30">
        <v>9870</v>
      </c>
      <c r="H13" s="30">
        <v>9930</v>
      </c>
      <c r="I13" s="1">
        <f>AVERAGE(F13,G13,H13)</f>
        <v>9518.3333333333339</v>
      </c>
      <c r="J13" s="1">
        <f>STDEV(F13,G13,H13)</f>
        <v>661.74642676280712</v>
      </c>
      <c r="K13" s="1">
        <f t="shared" ref="K13" si="2">J13/I13*100</f>
        <v>6.9523350736768377</v>
      </c>
      <c r="L13" s="8" t="str">
        <f t="shared" ref="L13" si="3">IF(K13&lt;33,"ОДНОРОДНЫЕ","НЕОДНОРОДНЫЕ")</f>
        <v>ОДНОРОДНЫЕ</v>
      </c>
      <c r="M13" s="1">
        <f>SUM(E13*F13)</f>
        <v>8755</v>
      </c>
    </row>
    <row r="14" spans="1:14" ht="27" customHeight="1">
      <c r="A14" s="9"/>
      <c r="B14" s="10"/>
      <c r="C14" s="10"/>
      <c r="D14" s="11"/>
      <c r="E14" s="11"/>
      <c r="F14" s="12"/>
      <c r="G14" s="12"/>
      <c r="H14" s="12"/>
      <c r="I14" s="12"/>
      <c r="J14" s="11"/>
      <c r="K14" s="11"/>
      <c r="L14" s="13" t="s">
        <v>7</v>
      </c>
      <c r="M14" s="14">
        <f>SUM(M12:M13)</f>
        <v>18535</v>
      </c>
    </row>
    <row r="15" spans="1:14" ht="18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4" ht="18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34"/>
      <c r="N16" s="33"/>
    </row>
    <row r="17" spans="1:13" ht="18">
      <c r="A17" s="16"/>
      <c r="B17" s="17"/>
      <c r="C17" s="17"/>
      <c r="D17" s="17"/>
      <c r="E17" s="17"/>
      <c r="F17" s="18"/>
      <c r="G17" s="18"/>
      <c r="H17" s="18"/>
      <c r="I17" s="18"/>
      <c r="J17" s="17"/>
      <c r="K17" s="17"/>
      <c r="L17" s="17"/>
      <c r="M17" s="18"/>
    </row>
    <row r="18" spans="1:13" ht="16.5" customHeight="1">
      <c r="A18" s="45" t="s">
        <v>6</v>
      </c>
      <c r="B18" s="45"/>
      <c r="C18" s="45"/>
      <c r="D18" s="45"/>
      <c r="E18" s="45"/>
      <c r="F18" s="45"/>
      <c r="G18" s="19"/>
      <c r="H18" s="20"/>
      <c r="I18" s="20"/>
      <c r="J18" s="21"/>
      <c r="K18" s="21"/>
      <c r="L18" s="21"/>
      <c r="M18" s="20"/>
    </row>
    <row r="19" spans="1:13" ht="18">
      <c r="A19" s="22"/>
      <c r="B19" s="23"/>
      <c r="C19" s="23"/>
      <c r="D19" s="23"/>
      <c r="E19" s="23"/>
      <c r="F19" s="24"/>
      <c r="G19" s="24"/>
      <c r="H19" s="24"/>
      <c r="I19" s="24"/>
      <c r="J19" s="23"/>
      <c r="K19" s="23"/>
      <c r="L19" s="23"/>
      <c r="M19" s="24"/>
    </row>
    <row r="20" spans="1:13" ht="18.600000000000001" thickBot="1">
      <c r="A20" s="22"/>
      <c r="B20" s="23"/>
      <c r="C20" s="23"/>
      <c r="D20" s="23"/>
      <c r="E20" s="23"/>
      <c r="F20" s="24"/>
      <c r="G20" s="24"/>
      <c r="H20" s="24"/>
      <c r="I20" s="24"/>
      <c r="J20" s="23"/>
      <c r="K20" s="23"/>
      <c r="L20" s="23"/>
      <c r="M20" s="24"/>
    </row>
    <row r="21" spans="1:13">
      <c r="A21" s="36" t="s">
        <v>10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8"/>
    </row>
    <row r="22" spans="1:13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1"/>
    </row>
    <row r="23" spans="1:13">
      <c r="A23" s="3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1"/>
    </row>
    <row r="24" spans="1:13" ht="0.6" customHeight="1">
      <c r="A24" s="39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1"/>
    </row>
    <row r="25" spans="1:13" ht="13.2" hidden="1" customHeight="1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1"/>
    </row>
    <row r="26" spans="1:13" hidden="1">
      <c r="A26" s="39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1"/>
    </row>
    <row r="27" spans="1:13" hidden="1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1"/>
    </row>
    <row r="28" spans="1:13" ht="88.2" customHeight="1" thickBot="1">
      <c r="A28" s="42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4"/>
    </row>
  </sheetData>
  <mergeCells count="18">
    <mergeCell ref="K10:K11"/>
    <mergeCell ref="L10:L11"/>
    <mergeCell ref="A21:M28"/>
    <mergeCell ref="A18:F18"/>
    <mergeCell ref="J2:L2"/>
    <mergeCell ref="J3:L3"/>
    <mergeCell ref="J4:L4"/>
    <mergeCell ref="J5:L5"/>
    <mergeCell ref="A15:M15"/>
    <mergeCell ref="M10:M11"/>
    <mergeCell ref="A7:M7"/>
    <mergeCell ref="A8:M8"/>
    <mergeCell ref="A10:A11"/>
    <mergeCell ref="B10:B11"/>
    <mergeCell ref="D10:E10"/>
    <mergeCell ref="I10:I11"/>
    <mergeCell ref="J10:J11"/>
    <mergeCell ref="C10:C11"/>
  </mergeCells>
  <conditionalFormatting sqref="L13">
    <cfRule type="containsText" dxfId="11" priority="70" operator="containsText" text="НЕ">
      <formula>NOT(ISERROR(SEARCH("НЕ",L13)))</formula>
    </cfRule>
    <cfRule type="containsText" dxfId="10" priority="71" operator="containsText" text="ОДНОРОДНЫЕ">
      <formula>NOT(ISERROR(SEARCH("ОДНОРОДНЫЕ",L13)))</formula>
    </cfRule>
    <cfRule type="containsText" dxfId="9" priority="72" operator="containsText" text="НЕОДНОРОДНЫЕ">
      <formula>NOT(ISERROR(SEARCH("НЕОДНОРОДНЫЕ",L13)))</formula>
    </cfRule>
  </conditionalFormatting>
  <conditionalFormatting sqref="L13">
    <cfRule type="containsText" dxfId="8" priority="67" operator="containsText" text="НЕОДНОРОДНЫЕ">
      <formula>NOT(ISERROR(SEARCH("НЕОДНОРОДНЫЕ",L13)))</formula>
    </cfRule>
    <cfRule type="containsText" dxfId="7" priority="68" operator="containsText" text="ОДНОРОДНЫЕ">
      <formula>NOT(ISERROR(SEARCH("ОДНОРОДНЫЕ",L13)))</formula>
    </cfRule>
    <cfRule type="containsText" dxfId="6" priority="69" operator="containsText" text="НЕОДНОРОДНЫЕ">
      <formula>NOT(ISERROR(SEARCH("НЕОДНОРОДНЫЕ",L13)))</formula>
    </cfRule>
  </conditionalFormatting>
  <conditionalFormatting sqref="L12">
    <cfRule type="containsText" dxfId="5" priority="4" operator="containsText" text="НЕ">
      <formula>NOT(ISERROR(SEARCH("НЕ",L12)))</formula>
    </cfRule>
    <cfRule type="containsText" dxfId="4" priority="5" operator="containsText" text="ОДНОРОДНЫЕ">
      <formula>NOT(ISERROR(SEARCH("ОДНОРОДНЫЕ",L12)))</formula>
    </cfRule>
    <cfRule type="containsText" dxfId="3" priority="6" operator="containsText" text="НЕОДНОРОДНЫЕ">
      <formula>NOT(ISERROR(SEARCH("НЕОДНОРОДНЫЕ",L12)))</formula>
    </cfRule>
  </conditionalFormatting>
  <conditionalFormatting sqref="L12">
    <cfRule type="containsText" dxfId="2" priority="1" operator="containsText" text="НЕОДНОРОДНЫЕ">
      <formula>NOT(ISERROR(SEARCH("НЕОДНОРОДНЫЕ",L12)))</formula>
    </cfRule>
    <cfRule type="containsText" dxfId="1" priority="2" operator="containsText" text="ОДНОРОДНЫЕ">
      <formula>NOT(ISERROR(SEARCH("ОДНОРОДНЫЕ",L12)))</formula>
    </cfRule>
    <cfRule type="containsText" dxfId="0" priority="3" operator="containsText" text="НЕОДНОРОДНЫЕ">
      <formula>NOT(ISERROR(SEARCH("НЕОДНОРОДНЫЕ",L12)))</formula>
    </cfRule>
  </conditionalFormatting>
  <pageMargins left="0.59055118110236227" right="0.59055118110236227" top="0.74803149606299213" bottom="0.74803149606299213" header="0.19685039370078741" footer="0.19685039370078741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2026-06-09T13:46:04Z</dcterms:modified>
</cp:coreProperties>
</file>