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0" i="1"/>
  <c r="P7"/>
  <c r="Q7"/>
  <c r="R7" s="1"/>
  <c r="S7"/>
  <c r="T7"/>
  <c r="U7"/>
  <c r="P8"/>
  <c r="Q8" s="1"/>
  <c r="R8" s="1"/>
  <c r="S8"/>
  <c r="T8"/>
  <c r="U8"/>
  <c r="N7"/>
  <c r="N8"/>
  <c r="N9" l="1"/>
  <c r="U9" l="1"/>
  <c r="T9"/>
  <c r="P9"/>
  <c r="O9"/>
  <c r="S9"/>
  <c r="Q9" l="1"/>
  <c r="R9" s="1"/>
</calcChain>
</file>

<file path=xl/sharedStrings.xml><?xml version="1.0" encoding="utf-8"?>
<sst xmlns="http://schemas.openxmlformats.org/spreadsheetml/2006/main" count="40" uniqueCount="34">
  <si>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</si>
  <si>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</si>
  <si>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</si>
  <si>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</si>
  <si>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</si>
  <si>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</si>
  <si>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</si>
  <si>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</si>
  <si>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</si>
  <si>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</si>
  <si>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</si>
  <si>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</si>
  <si>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</si>
  <si>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</si>
  <si>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</si>
  <si>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</si>
  <si>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</si>
  <si>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</si>
  <si>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</si>
  <si>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</si>
  <si>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</si>
  <si>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</si>
  <si>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</si>
  <si>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шт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</si>
  <si>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</si>
  <si>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</si>
  <si>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</si>
  <si>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                 (должность)                                         подписано ЭЦП                (расшифровка подписи)</t>
  </si>
  <si>
    <t>на передачу неисключительных прав использования  версии Электронной системы «Экология», «Кадры», «Госфинансы»</t>
  </si>
  <si>
    <t>КСС "Система Кадры". Вип-версия. Простая неисключительная лицензия на использование Базы данных. 2 пользователей. 12 мес. c 01.01.2027 по 31.12.2027</t>
  </si>
  <si>
    <t>Система Госфинансы Плюс. Для всех сотрудников.
Простая неисключительная лицензия на использование
Базы данных. 12 мес. c 22.08.2026 по 21.08.2027</t>
  </si>
  <si>
    <t>шт.</t>
  </si>
  <si>
    <t>Цена контракта составит :    331 349 руб. 00 коп.</t>
  </si>
  <si>
    <t>ЭС "Экология". Тариф Премиальный. Простая
неисключительная лицензия на использование Базы
данных. 2 пользователя. 12 мес. c 01.11.2026 по
31.10.2027</t>
  </si>
</sst>
</file>

<file path=xl/styles.xml><?xml version="1.0" encoding="utf-8"?>
<styleSheet xmlns="http://schemas.openxmlformats.org/spreadsheetml/2006/main">
  <numFmts count="1">
    <numFmt numFmtId="164" formatCode="#,##0.00_р_."/>
  </numFmts>
  <fonts count="30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44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2" borderId="0" applyBorder="0" applyProtection="0"/>
    <xf numFmtId="0" fontId="29" fillId="5" borderId="0" applyBorder="0" applyProtection="0"/>
    <xf numFmtId="0" fontId="29" fillId="3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6" borderId="0" applyBorder="0" applyProtection="0"/>
    <xf numFmtId="0" fontId="29" fillId="9" borderId="0" applyBorder="0" applyProtection="0"/>
    <xf numFmtId="0" fontId="29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2" fontId="19" fillId="0" borderId="0" xfId="0" applyNumberFormat="1" applyFont="1"/>
    <xf numFmtId="0" fontId="24" fillId="0" borderId="0" xfId="0" applyFont="1" applyAlignment="1">
      <alignment horizontal="left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4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14" fontId="24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64" fontId="22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12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408915</xdr:colOff>
      <xdr:row>12</xdr:row>
      <xdr:rowOff>556260</xdr:rowOff>
    </xdr:from>
    <xdr:to>
      <xdr:col>15</xdr:col>
      <xdr:colOff>724605</xdr:colOff>
      <xdr:row>12</xdr:row>
      <xdr:rowOff>1287000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665" y="5652135"/>
          <a:ext cx="10107390" cy="73074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0"/>
  <sheetViews>
    <sheetView tabSelected="1" workbookViewId="0">
      <pane ySplit="1" topLeftCell="A2" activePane="bottomLeft" state="frozen"/>
      <selection pane="bottomLeft" sqref="A1:S1"/>
    </sheetView>
  </sheetViews>
  <sheetFormatPr defaultColWidth="9.140625" defaultRowHeight="15"/>
  <cols>
    <col min="1" max="1" width="4.28515625" style="1" customWidth="1"/>
    <col min="2" max="2" width="57.85546875" style="1" customWidth="1"/>
    <col min="3" max="3" width="9.140625" style="1"/>
    <col min="4" max="4" width="6.85546875" style="1" customWidth="1"/>
    <col min="5" max="5" width="16" style="1" customWidth="1"/>
    <col min="6" max="6" width="18" style="1" customWidth="1"/>
    <col min="7" max="7" width="12.7109375" style="1" customWidth="1"/>
    <col min="8" max="8" width="7.28515625" style="2" hidden="1" customWidth="1"/>
    <col min="9" max="9" width="11.5703125" style="2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1.7109375" style="1" customWidth="1"/>
    <col min="21" max="21" width="12.140625" style="1" customWidth="1"/>
    <col min="22" max="22" width="9.28515625" style="1" customWidth="1"/>
    <col min="23" max="1024" width="9.140625" style="1"/>
  </cols>
  <sheetData>
    <row r="1" spans="1:21" ht="22.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/>
      <c r="U1" s="2"/>
    </row>
    <row r="2" spans="1:21" ht="22.5" customHeight="1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1" ht="21.75" customHeight="1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1" ht="41.25" customHeight="1">
      <c r="A5" s="27" t="s">
        <v>2</v>
      </c>
      <c r="B5" s="28" t="s">
        <v>3</v>
      </c>
      <c r="C5" s="27" t="s">
        <v>4</v>
      </c>
      <c r="D5" s="27" t="s">
        <v>5</v>
      </c>
      <c r="E5" s="4" t="s">
        <v>6</v>
      </c>
      <c r="F5" s="4" t="s">
        <v>7</v>
      </c>
      <c r="G5" s="4" t="s">
        <v>8</v>
      </c>
      <c r="H5" s="29" t="s">
        <v>9</v>
      </c>
      <c r="I5" s="29"/>
      <c r="J5" s="29"/>
      <c r="K5" s="29" t="s">
        <v>10</v>
      </c>
      <c r="L5" s="29"/>
      <c r="M5" s="29"/>
      <c r="N5" s="29" t="s">
        <v>11</v>
      </c>
      <c r="O5" s="27" t="s">
        <v>12</v>
      </c>
      <c r="P5" s="27" t="s">
        <v>13</v>
      </c>
      <c r="Q5" s="27" t="s">
        <v>14</v>
      </c>
      <c r="R5" s="27" t="s">
        <v>15</v>
      </c>
      <c r="S5" s="29" t="s">
        <v>16</v>
      </c>
      <c r="T5" s="21" t="s">
        <v>17</v>
      </c>
      <c r="U5" s="21" t="s">
        <v>18</v>
      </c>
    </row>
    <row r="6" spans="1:21" ht="39" customHeight="1">
      <c r="A6" s="27"/>
      <c r="B6" s="30"/>
      <c r="C6" s="27"/>
      <c r="D6" s="27"/>
      <c r="E6" s="4" t="s">
        <v>19</v>
      </c>
      <c r="F6" s="4" t="s">
        <v>19</v>
      </c>
      <c r="G6" s="4" t="s">
        <v>19</v>
      </c>
      <c r="H6" s="4" t="s">
        <v>20</v>
      </c>
      <c r="I6" s="4" t="s">
        <v>21</v>
      </c>
      <c r="J6" s="4" t="s">
        <v>22</v>
      </c>
      <c r="K6" s="4" t="s">
        <v>20</v>
      </c>
      <c r="L6" s="4" t="s">
        <v>21</v>
      </c>
      <c r="M6" s="4" t="s">
        <v>22</v>
      </c>
      <c r="N6" s="29"/>
      <c r="O6" s="27"/>
      <c r="P6" s="27"/>
      <c r="Q6" s="27"/>
      <c r="R6" s="27"/>
      <c r="S6" s="29"/>
      <c r="T6" s="21"/>
      <c r="U6" s="21"/>
    </row>
    <row r="7" spans="1:21" ht="45">
      <c r="A7" s="16">
        <v>1</v>
      </c>
      <c r="B7" s="31" t="s">
        <v>29</v>
      </c>
      <c r="C7" s="5" t="s">
        <v>31</v>
      </c>
      <c r="D7" s="16">
        <v>1</v>
      </c>
      <c r="E7" s="17">
        <v>98560</v>
      </c>
      <c r="F7" s="17">
        <v>155159.35999999999</v>
      </c>
      <c r="G7" s="17">
        <v>149166.07999999999</v>
      </c>
      <c r="H7" s="17"/>
      <c r="I7" s="17"/>
      <c r="J7" s="17"/>
      <c r="K7" s="17"/>
      <c r="L7" s="17"/>
      <c r="M7" s="17"/>
      <c r="N7" s="17">
        <f t="shared" ref="N7:N8" si="0">(E7+F7+G7)/3</f>
        <v>134295.14666666664</v>
      </c>
      <c r="O7" s="16">
        <v>3</v>
      </c>
      <c r="P7" s="6">
        <f t="shared" ref="P7:P8" si="1">STDEV(E7,F7,G7,J7,M7)</f>
        <v>31092.288139597211</v>
      </c>
      <c r="Q7" s="6">
        <f t="shared" ref="Q7:Q8" si="2">P7/N7*100</f>
        <v>23.152205356140858</v>
      </c>
      <c r="R7" s="16" t="str">
        <f t="shared" ref="R7:R8" si="3">IF(Q7&lt;33,"ОДНОРОДНЫЕ","НЕОДНОРОДНЫЕ")</f>
        <v>ОДНОРОДНЫЕ</v>
      </c>
      <c r="S7" s="17">
        <f t="shared" ref="S7:S8" si="4">D7*N7</f>
        <v>134295.14666666664</v>
      </c>
      <c r="T7" s="9">
        <f t="shared" ref="T7:T8" si="5">E7</f>
        <v>98560</v>
      </c>
      <c r="U7" s="9">
        <f t="shared" ref="U7:U8" si="6">D7*E7</f>
        <v>98560</v>
      </c>
    </row>
    <row r="8" spans="1:21" ht="45">
      <c r="A8" s="16">
        <v>2</v>
      </c>
      <c r="B8" s="31" t="s">
        <v>30</v>
      </c>
      <c r="C8" s="5" t="s">
        <v>31</v>
      </c>
      <c r="D8" s="16">
        <v>1</v>
      </c>
      <c r="E8" s="17">
        <v>131653</v>
      </c>
      <c r="F8" s="17">
        <v>153375.75</v>
      </c>
      <c r="G8" s="17">
        <v>147451.35999999999</v>
      </c>
      <c r="H8" s="17"/>
      <c r="I8" s="17"/>
      <c r="J8" s="17"/>
      <c r="K8" s="17"/>
      <c r="L8" s="17"/>
      <c r="M8" s="17"/>
      <c r="N8" s="17">
        <f t="shared" si="0"/>
        <v>144160.03666666665</v>
      </c>
      <c r="O8" s="16">
        <v>3</v>
      </c>
      <c r="P8" s="6">
        <f t="shared" si="1"/>
        <v>11229.161760969988</v>
      </c>
      <c r="Q8" s="6">
        <f t="shared" si="2"/>
        <v>7.7893721593138618</v>
      </c>
      <c r="R8" s="16" t="str">
        <f t="shared" si="3"/>
        <v>ОДНОРОДНЫЕ</v>
      </c>
      <c r="S8" s="17">
        <f t="shared" si="4"/>
        <v>144160.03666666665</v>
      </c>
      <c r="T8" s="9">
        <f t="shared" si="5"/>
        <v>131653</v>
      </c>
      <c r="U8" s="9">
        <f t="shared" si="6"/>
        <v>131653</v>
      </c>
    </row>
    <row r="9" spans="1:21" ht="60">
      <c r="A9" s="3">
        <v>3</v>
      </c>
      <c r="B9" s="31" t="s">
        <v>33</v>
      </c>
      <c r="C9" s="5" t="s">
        <v>23</v>
      </c>
      <c r="D9" s="16">
        <v>1</v>
      </c>
      <c r="E9" s="7">
        <v>101136</v>
      </c>
      <c r="F9" s="7">
        <v>117823.44</v>
      </c>
      <c r="G9" s="15">
        <v>113272.32000000001</v>
      </c>
      <c r="H9" s="4"/>
      <c r="I9" s="4"/>
      <c r="J9" s="4"/>
      <c r="K9" s="4"/>
      <c r="L9" s="4"/>
      <c r="M9" s="4"/>
      <c r="N9" s="4">
        <f>(E9+F9+G9)/3</f>
        <v>110743.92</v>
      </c>
      <c r="O9" s="8">
        <f>COUNT(E9,F9,G9,J9,M9)</f>
        <v>3</v>
      </c>
      <c r="P9" s="6">
        <f>STDEV(E9,F9,G9,J9,M9)</f>
        <v>8626.2545961965589</v>
      </c>
      <c r="Q9" s="6">
        <f>P9/N9*100</f>
        <v>7.7893708261334433</v>
      </c>
      <c r="R9" s="8" t="str">
        <f>IF(Q9&lt;33,"ОДНОРОДНЫЕ","НЕОДНОРОДНЫЕ")</f>
        <v>ОДНОРОДНЫЕ</v>
      </c>
      <c r="S9" s="4">
        <f>D9*N9</f>
        <v>110743.92</v>
      </c>
      <c r="T9" s="9">
        <f>E9</f>
        <v>101136</v>
      </c>
      <c r="U9" s="9">
        <f>D9*E9</f>
        <v>101136</v>
      </c>
    </row>
    <row r="10" spans="1:21" ht="36.75" customHeight="1">
      <c r="A10" s="22" t="s">
        <v>24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9">
        <f>SUM(U7:U9)</f>
        <v>331349</v>
      </c>
    </row>
    <row r="11" spans="1:21" ht="33" customHeight="1">
      <c r="A11" s="23" t="s">
        <v>25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10"/>
    </row>
    <row r="12" spans="1:21" ht="21.75" customHeight="1">
      <c r="A12" s="24" t="s">
        <v>32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21" ht="103.5" customHeight="1">
      <c r="A13" s="11"/>
      <c r="B13" s="11"/>
      <c r="C13" s="18"/>
      <c r="D13" s="18"/>
      <c r="E13" s="18"/>
      <c r="F13" s="1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21" ht="27" customHeight="1">
      <c r="A14" s="19" t="s">
        <v>26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21" ht="15.75" customHeight="1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1" ht="37.5" customHeight="1">
      <c r="A16" s="12"/>
      <c r="B16" s="12"/>
      <c r="C16" s="12"/>
      <c r="D16" s="12"/>
      <c r="E16" s="12"/>
      <c r="F16" s="12"/>
      <c r="G16" s="12"/>
      <c r="H16" s="13"/>
      <c r="I16" s="13"/>
      <c r="J16" s="12"/>
      <c r="K16" s="12"/>
      <c r="L16" s="12"/>
      <c r="M16" s="12"/>
      <c r="N16" s="12"/>
      <c r="O16" s="12"/>
      <c r="P16" s="12"/>
      <c r="Q16" s="12"/>
      <c r="R16" s="14"/>
      <c r="S16" s="12"/>
    </row>
    <row r="17" spans="1:19" ht="35.25" customHeight="1"/>
    <row r="18" spans="1:19" ht="27" customHeight="1"/>
    <row r="19" spans="1:19" ht="12.75" customHeight="1"/>
    <row r="20" spans="1:19" ht="35.25" customHeight="1"/>
    <row r="21" spans="1:19" ht="35.25" customHeight="1"/>
    <row r="22" spans="1:19" ht="35.25" customHeight="1"/>
    <row r="23" spans="1:19" ht="18" customHeight="1"/>
    <row r="24" spans="1:19" ht="35.25" customHeight="1"/>
    <row r="26" spans="1:19" ht="37.5" customHeight="1"/>
    <row r="27" spans="1:19" s="2" customFormat="1" ht="67.5" customHeight="1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33.75" customHeight="1"/>
    <row r="29" spans="1:19" ht="26.25" customHeight="1"/>
    <row r="30" spans="1:19" ht="27.75" customHeight="1"/>
  </sheetData>
  <mergeCells count="24">
    <mergeCell ref="A1:S1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  <mergeCell ref="C13:F13"/>
    <mergeCell ref="A14:S14"/>
    <mergeCell ref="A15:S15"/>
    <mergeCell ref="T5:T6"/>
    <mergeCell ref="U5:U6"/>
    <mergeCell ref="A10:T10"/>
    <mergeCell ref="A11:S11"/>
    <mergeCell ref="A12:S12"/>
  </mergeCells>
  <conditionalFormatting sqref="R7:R9">
    <cfRule type="expression" dxfId="11" priority="2">
      <formula>NOT(ISERROR(SEARCH("НЕ",R7)))</formula>
    </cfRule>
    <cfRule type="expression" dxfId="10" priority="3">
      <formula>NOT(ISERROR(SEARCH("ОДНОРОДНЫЕ",R7)))</formula>
    </cfRule>
    <cfRule type="expression" dxfId="9" priority="4">
      <formula>NOT(ISERROR(SEARCH("НЕОДНОРОДНЫЕ",R7)))</formula>
    </cfRule>
  </conditionalFormatting>
  <conditionalFormatting sqref="R7:R9">
    <cfRule type="expression" dxfId="8" priority="5">
      <formula>NOT(ISERROR(SEARCH("НЕОДНОРОДНЫЕ",R7)))</formula>
    </cfRule>
    <cfRule type="expression" dxfId="7" priority="6">
      <formula>NOT(ISERROR(SEARCH("ОДНОРОДНЫЕ",R7)))</formula>
    </cfRule>
    <cfRule type="expression" dxfId="6" priority="7">
      <formula>NOT(ISERROR(SEARCH("НЕОДНОРОДНЫЕ",R7)))</formula>
    </cfRule>
  </conditionalFormatting>
  <pageMargins left="0.7" right="0.7" top="0.75" bottom="0.75" header="0.51180555555555496" footer="0.51180555555555496"/>
  <pageSetup paperSize="9" scale="56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Гурова</cp:lastModifiedBy>
  <cp:revision>13</cp:revision>
  <cp:lastPrinted>2026-04-16T08:01:49Z</cp:lastPrinted>
  <dcterms:created xsi:type="dcterms:W3CDTF">2015-03-09T15:47:32Z</dcterms:created>
  <dcterms:modified xsi:type="dcterms:W3CDTF">2026-05-25T08:30:32Z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