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fqpf7m6tqlu\общак\2026\ЕАТ.РФ\Стоматологические анестетики\"/>
    </mc:Choice>
  </mc:AlternateContent>
  <xr:revisionPtr revIDLastSave="0" documentId="13_ncr:1_{E21FBB9F-3F15-44D9-911C-88CA36002E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" i="6" l="1"/>
  <c r="P6" i="6" s="1"/>
  <c r="O7" i="6"/>
  <c r="P7" i="6" s="1"/>
  <c r="K6" i="6"/>
  <c r="M6" i="6" s="1"/>
  <c r="N6" i="6" s="1"/>
  <c r="K7" i="6"/>
  <c r="M7" i="6" s="1"/>
  <c r="N7" i="6" s="1"/>
  <c r="J6" i="6"/>
  <c r="J7" i="6"/>
  <c r="H6" i="6"/>
  <c r="H7" i="6"/>
  <c r="F6" i="6"/>
  <c r="F7" i="6"/>
  <c r="D8" i="6"/>
  <c r="A7" i="6"/>
  <c r="F8" i="6" l="1"/>
  <c r="P8" i="6" s="1"/>
  <c r="H8" i="6"/>
  <c r="J8" i="6"/>
</calcChain>
</file>

<file path=xl/sharedStrings.xml><?xml version="1.0" encoding="utf-8"?>
<sst xmlns="http://schemas.openxmlformats.org/spreadsheetml/2006/main" count="27" uniqueCount="26">
  <si>
    <t>Цена за единицу товара, руб.</t>
  </si>
  <si>
    <t xml:space="preserve">σ
</t>
  </si>
  <si>
    <t>Ед. изм.</t>
  </si>
  <si>
    <t xml:space="preserve">Коэф-т вариации, %
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</si>
  <si>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</si>
  <si>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</si>
  <si>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</si>
  <si>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</si>
  <si>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</si>
  <si>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НМЦД по МИН. руб.</t>
  </si>
  <si>
    <t>Сумма
Исполнитель №1</t>
  </si>
  <si>
    <t>Сумма
Исполнитель №2</t>
  </si>
  <si>
    <t>Сумма
Исполнитель №3</t>
  </si>
  <si>
    <t>ИТОГО:</t>
  </si>
  <si>
    <t>_______________________ А.П. Курылева</t>
  </si>
  <si>
    <t>Цена за единицу, руб.</t>
  </si>
  <si>
    <t>Сумма, руб.</t>
  </si>
  <si>
    <t>№
п/п</t>
  </si>
  <si>
    <t>Наименование товара/работ/услуг
ОКПД2</t>
  </si>
  <si>
    <t>Кол-во ед.</t>
  </si>
  <si>
    <t>упак</t>
  </si>
  <si>
    <t>*или эквивалент</t>
  </si>
  <si>
    <t>Ультракаин (набор ARTIJECT)* 1;200000
21.20.10.231
Лекарственная форма: раствор для инъекций.
Описание: Прозрачная бесцветная жидкость.
В 1 мл раствора содержится:
Активные вещества: артикаина гидрохлорид - 40 мг и эпинефрина гидрохлорид – 0,006 мг (эквивалентно содержанию основания эпинефрина – 0,005 мг, что соответствует содержанию эпинефрина в растворе 1:200 000)/
Вспомогательные вещества: натрия дисульфит (натрия метабисульфит), натрия хлорид, вода для инъекций.
Упаковка: Инъектор карпульный одноразовый, -ультракаин Д-С в картридже, игла 0.3х16мм.</t>
  </si>
  <si>
    <t>Артикаин (набор ARTIJECT)* 1:100000
21.20.10.231
Назначение: одноразовый карпульный инъектор 3 в 1.
Свойства:
Одноразовый инъектор готов к применению сразу после вскрытия упаковки;
Набор содержит инъектор, иглу и карпулу местного анестетика (вставлена в инъектор);
Набор для проведения местной анестезии без карпулы анестетика внутри.
Фольгированная упаковка: 1 шприц х 1.8 мл, игла 25 мм</t>
  </si>
  <si>
    <t>"03" июня 2026 г.</t>
  </si>
  <si>
    <t>Формирование НМЦД на закупку стоматологических анестетиков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</si>
</sst>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4" fontId="2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topLeftCell="A7" zoomScaleNormal="100" zoomScaleSheetLayoutView="140" workbookViewId="0">
      <selection activeCell="A10" sqref="A10:XFD12"/>
    </sheetView>
  </sheetViews>
  <sheetFormatPr defaultColWidth="8.85546875" defaultRowHeight="15.75" x14ac:dyDescent="0.25"/>
  <cols>
    <col min="1" max="1" width="6.7109375" style="2" bestFit="1" customWidth="1"/>
    <col min="2" max="2" width="66.140625" style="2" customWidth="1"/>
    <col min="3" max="3" width="8.85546875" style="3" bestFit="1" customWidth="1"/>
    <col min="4" max="4" width="10.85546875" style="3" customWidth="1"/>
    <col min="5" max="5" width="16.7109375" style="3" customWidth="1"/>
    <col min="6" max="6" width="16.140625" style="3" customWidth="1"/>
    <col min="7" max="7" width="15.85546875" style="3" customWidth="1"/>
    <col min="8" max="8" width="14.85546875" style="3" customWidth="1"/>
    <col min="9" max="9" width="15.140625" style="2" customWidth="1"/>
    <col min="10" max="10" width="16.140625" style="2" customWidth="1"/>
    <col min="11" max="11" width="10.42578125" style="2" customWidth="1"/>
    <col min="12" max="12" width="11.7109375" style="2" customWidth="1"/>
    <col min="13" max="13" width="7.85546875" style="2" customWidth="1"/>
    <col min="14" max="14" width="14" style="3" customWidth="1"/>
    <col min="15" max="15" width="10.140625" style="2" customWidth="1"/>
    <col min="16" max="16" width="15" style="2" customWidth="1"/>
    <col min="17" max="16384" width="8.85546875" style="2"/>
  </cols>
  <sheetData>
    <row r="1" spans="1:16" x14ac:dyDescent="0.25">
      <c r="A1" s="1"/>
      <c r="C1" s="2"/>
      <c r="D1" s="2"/>
      <c r="I1" s="3"/>
      <c r="J1" s="3"/>
      <c r="L1" s="2" t="s">
        <v>14</v>
      </c>
      <c r="N1" s="2"/>
      <c r="P1" s="3"/>
    </row>
    <row r="2" spans="1:16" x14ac:dyDescent="0.25">
      <c r="A2" s="1"/>
      <c r="C2" s="2"/>
      <c r="D2" s="2"/>
      <c r="I2" s="3"/>
      <c r="J2" s="3"/>
      <c r="L2" s="2" t="s">
        <v>24</v>
      </c>
      <c r="N2" s="2"/>
      <c r="P2" s="3"/>
    </row>
    <row r="3" spans="1:16" ht="33" customHeight="1" x14ac:dyDescent="0.25">
      <c r="A3" s="1"/>
      <c r="B3" s="23" t="s">
        <v>25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2.5" customHeight="1" x14ac:dyDescent="0.25">
      <c r="A4" s="37" t="s">
        <v>17</v>
      </c>
      <c r="B4" s="39" t="s">
        <v>18</v>
      </c>
      <c r="C4" s="24" t="s">
        <v>2</v>
      </c>
      <c r="D4" s="26" t="s">
        <v>19</v>
      </c>
      <c r="E4" s="30" t="s">
        <v>0</v>
      </c>
      <c r="F4" s="31"/>
      <c r="G4" s="31"/>
      <c r="H4" s="31"/>
      <c r="I4" s="31"/>
      <c r="J4" s="32"/>
      <c r="K4" s="35" t="s">
        <v>8</v>
      </c>
      <c r="L4" s="35" t="s">
        <v>7</v>
      </c>
      <c r="M4" s="33" t="s">
        <v>1</v>
      </c>
      <c r="N4" s="35" t="s">
        <v>3</v>
      </c>
      <c r="O4" s="35" t="s">
        <v>9</v>
      </c>
      <c r="P4" s="37"/>
    </row>
    <row r="5" spans="1:16" ht="56.25" customHeight="1" x14ac:dyDescent="0.25">
      <c r="A5" s="38"/>
      <c r="B5" s="40"/>
      <c r="C5" s="25"/>
      <c r="D5" s="27"/>
      <c r="E5" s="4" t="s">
        <v>4</v>
      </c>
      <c r="F5" s="5" t="s">
        <v>10</v>
      </c>
      <c r="G5" s="4" t="s">
        <v>5</v>
      </c>
      <c r="H5" s="5" t="s">
        <v>11</v>
      </c>
      <c r="I5" s="4" t="s">
        <v>6</v>
      </c>
      <c r="J5" s="5" t="s">
        <v>12</v>
      </c>
      <c r="K5" s="36"/>
      <c r="L5" s="36"/>
      <c r="M5" s="34"/>
      <c r="N5" s="36"/>
      <c r="O5" s="6" t="s">
        <v>15</v>
      </c>
      <c r="P5" s="7" t="s">
        <v>16</v>
      </c>
    </row>
    <row r="6" spans="1:16" ht="217.5" customHeight="1" x14ac:dyDescent="0.25">
      <c r="A6" s="21">
        <v>1</v>
      </c>
      <c r="B6" s="8" t="s">
        <v>22</v>
      </c>
      <c r="C6" s="9" t="s">
        <v>20</v>
      </c>
      <c r="D6" s="10">
        <v>100</v>
      </c>
      <c r="E6" s="11">
        <v>270</v>
      </c>
      <c r="F6" s="11">
        <f t="shared" ref="F6:F7" si="0">E6*D6</f>
        <v>27000</v>
      </c>
      <c r="G6" s="11">
        <v>300</v>
      </c>
      <c r="H6" s="11">
        <f t="shared" ref="H6:H7" si="1">D6*G6</f>
        <v>30000</v>
      </c>
      <c r="I6" s="11">
        <v>350</v>
      </c>
      <c r="J6" s="11">
        <f t="shared" ref="J6:J7" si="2">I6*D6</f>
        <v>35000</v>
      </c>
      <c r="K6" s="12">
        <f t="shared" ref="K6:K7" si="3">(E6+G6+I6)/3</f>
        <v>306.66666666666669</v>
      </c>
      <c r="L6" s="20">
        <v>3</v>
      </c>
      <c r="M6" s="11">
        <f t="shared" ref="M6:M7" si="4">SQRT((POWER(E6-K6,2)+POWER(G6-K6,2)+POWER(I6-K6,2))/(L6-1))</f>
        <v>40.414518843273804</v>
      </c>
      <c r="N6" s="11">
        <f t="shared" ref="N6:N7" si="5">100*(M6/K6)</f>
        <v>13.17864744889363</v>
      </c>
      <c r="O6" s="11">
        <f t="shared" ref="O6:O7" si="6">E6</f>
        <v>270</v>
      </c>
      <c r="P6" s="11">
        <f t="shared" ref="P6:P7" si="7">O6*D6</f>
        <v>27000</v>
      </c>
    </row>
    <row r="7" spans="1:16" ht="194.25" customHeight="1" x14ac:dyDescent="0.25">
      <c r="A7" s="21">
        <f t="shared" ref="A7" si="8">A6+1</f>
        <v>2</v>
      </c>
      <c r="B7" s="8" t="s">
        <v>23</v>
      </c>
      <c r="C7" s="9" t="s">
        <v>20</v>
      </c>
      <c r="D7" s="10">
        <v>200</v>
      </c>
      <c r="E7" s="11">
        <v>140</v>
      </c>
      <c r="F7" s="11">
        <f t="shared" si="0"/>
        <v>28000</v>
      </c>
      <c r="G7" s="11">
        <v>160</v>
      </c>
      <c r="H7" s="11">
        <f t="shared" si="1"/>
        <v>32000</v>
      </c>
      <c r="I7" s="11">
        <v>200</v>
      </c>
      <c r="J7" s="11">
        <f t="shared" si="2"/>
        <v>40000</v>
      </c>
      <c r="K7" s="12">
        <f t="shared" si="3"/>
        <v>166.66666666666666</v>
      </c>
      <c r="L7" s="20">
        <v>3</v>
      </c>
      <c r="M7" s="11">
        <f t="shared" si="4"/>
        <v>30.550504633038933</v>
      </c>
      <c r="N7" s="11">
        <f t="shared" si="5"/>
        <v>18.330302779823359</v>
      </c>
      <c r="O7" s="11">
        <f t="shared" si="6"/>
        <v>140</v>
      </c>
      <c r="P7" s="11">
        <f t="shared" si="7"/>
        <v>28000</v>
      </c>
    </row>
    <row r="8" spans="1:16" ht="21.75" customHeight="1" x14ac:dyDescent="0.25">
      <c r="A8" s="28" t="s">
        <v>13</v>
      </c>
      <c r="B8" s="29"/>
      <c r="C8" s="13"/>
      <c r="D8" s="14">
        <f>SUM(D6:D7)</f>
        <v>300</v>
      </c>
      <c r="E8" s="11"/>
      <c r="F8" s="7">
        <f>SUM(F6:F7)</f>
        <v>55000</v>
      </c>
      <c r="G8" s="15"/>
      <c r="H8" s="16">
        <f>SUM(H6:H7)</f>
        <v>62000</v>
      </c>
      <c r="I8" s="11"/>
      <c r="J8" s="7">
        <f>SUM(J6:J7)</f>
        <v>75000</v>
      </c>
      <c r="K8" s="12"/>
      <c r="L8" s="13"/>
      <c r="M8" s="11"/>
      <c r="N8" s="11"/>
      <c r="O8" s="11"/>
      <c r="P8" s="7">
        <f>F8</f>
        <v>55000</v>
      </c>
    </row>
    <row r="9" spans="1:16" ht="21.75" customHeight="1" x14ac:dyDescent="0.25">
      <c r="A9" s="17"/>
      <c r="B9" s="22" t="s">
        <v>21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</sheetData>
  <sheetProtection formatColumns="0" formatRows="0" insertColumns="0" insertRows="0" insertHyperlinks="0"/>
  <protectedRanges>
    <protectedRange sqref="A10:M946" name="Диапазон1"/>
    <protectedRange sqref="D9:P9 C9 B9" name="Диапазон1_2"/>
  </protectedRanges>
  <mergeCells count="12">
    <mergeCell ref="B3:P3"/>
    <mergeCell ref="C4:C5"/>
    <mergeCell ref="D4:D5"/>
    <mergeCell ref="A8:B8"/>
    <mergeCell ref="E4:J4"/>
    <mergeCell ref="M4:M5"/>
    <mergeCell ref="N4:N5"/>
    <mergeCell ref="O4:P4"/>
    <mergeCell ref="K4:K5"/>
    <mergeCell ref="L4:L5"/>
    <mergeCell ref="A4:A5"/>
    <mergeCell ref="B4:B5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User</cp:lastModifiedBy>
  <cp:lastPrinted>2026-05-08T11:54:41Z</cp:lastPrinted>
  <dcterms:created xsi:type="dcterms:W3CDTF">2014-01-29T09:28:07Z</dcterms:created>
  <dcterms:modified xsi:type="dcterms:W3CDTF">2026-06-03T11:39:55Z</dcterms:modified>
</cp:coreProperties>
</file>