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dfs.almazovcentre.ru\NetDisks\Контрактная служба\2022\ЛАРИЧЕВА ЮА\ДОГОВОРЫ РД и РД223ФЗ\Договор РД_ЛП Бария сульфат_КС-26-04-2430\"/>
    </mc:Choice>
  </mc:AlternateContent>
  <xr:revisionPtr revIDLastSave="0" documentId="13_ncr:1_{81B6F6E1-C175-4FC3-97B3-F56E6EAD6D71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Лист1" sheetId="1" r:id="rId1"/>
  </sheets>
  <calcPr calcId="191029" fullPrecision="0"/>
</workbook>
</file>

<file path=xl/calcChain.xml><?xml version="1.0" encoding="utf-8"?>
<calcChain xmlns="http://schemas.openxmlformats.org/spreadsheetml/2006/main">
  <c r="N4" i="1" l="1"/>
  <c r="M4" i="1" l="1"/>
  <c r="I4" i="1" l="1"/>
  <c r="H4" i="1"/>
  <c r="G4" i="1"/>
  <c r="D4" i="1" l="1"/>
  <c r="O4" i="1" l="1"/>
  <c r="K4" i="1" l="1"/>
  <c r="P4" i="1" l="1"/>
  <c r="P5" i="1" s="1"/>
  <c r="J4" i="1"/>
  <c r="L4" i="1" s="1"/>
</calcChain>
</file>

<file path=xl/sharedStrings.xml><?xml version="1.0" encoding="utf-8"?>
<sst xmlns="http://schemas.openxmlformats.org/spreadsheetml/2006/main" count="36" uniqueCount="36">
  <si>
    <t>Ед. изм.</t>
  </si>
  <si>
    <t>№ п/п</t>
  </si>
  <si>
    <t>Ед.изм. в ЕСКЛП</t>
  </si>
  <si>
    <t>Кол-во в ЕСКЛП</t>
  </si>
  <si>
    <t>Коммерческое предложение (руб./ед.изм.)</t>
  </si>
  <si>
    <t>ГРЛС</t>
  </si>
  <si>
    <t>Среднее значение цены, руб.</t>
  </si>
  <si>
    <t>Обоснование цены договора</t>
  </si>
  <si>
    <t>Кол-во упак</t>
  </si>
  <si>
    <t>Расчетная цена за ед.изм. ЕСКЛП (руб./ед.изм.)</t>
  </si>
  <si>
    <t>Расчетная цена за упак. (руб./ед.изм.)</t>
  </si>
  <si>
    <t>Однородность совокупности значений выявленных цен, используемых в расчете цены договора</t>
  </si>
  <si>
    <t xml:space="preserve">где </t>
  </si>
  <si>
    <t>V – коэффициент вариации цены;</t>
  </si>
  <si>
    <t xml:space="preserve">σ – среднее квадратичное отклонение; </t>
  </si>
  <si>
    <t>&lt;ц&gt; - средняя арифметическая цена единицы товара, работы, услуги.</t>
  </si>
  <si>
    <t>где</t>
  </si>
  <si>
    <t>n – количество значений, используемых в расчете.</t>
  </si>
  <si>
    <t>упак</t>
  </si>
  <si>
    <r>
      <t>ц</t>
    </r>
    <r>
      <rPr>
        <vertAlign val="subscript"/>
        <sz val="9"/>
        <rFont val="Times New Roman"/>
        <family val="1"/>
        <charset val="204"/>
      </rPr>
      <t>i</t>
    </r>
    <r>
      <rPr>
        <sz val="9"/>
        <rFont val="Times New Roman"/>
        <family val="1"/>
        <charset val="204"/>
      </rPr>
      <t xml:space="preserve"> – цена единицы товара, работы, услуги, указанная в источнике с номером i,</t>
    </r>
  </si>
  <si>
    <t>Наименование ЛП</t>
  </si>
  <si>
    <t>Коэффициент вариации цен</t>
  </si>
  <si>
    <t>Среднее квадратичное отклонение</t>
  </si>
  <si>
    <t>**В соответствии с п.3.20.1. Методических рекомендаций  ЦК рассчитана с помощью стандартных функций табличного редактора EXCEL.</t>
  </si>
  <si>
    <t>***Расчетная цена за единицу измерения определена как наименьшая цена за единицу измерения из представленного анализа рынка</t>
  </si>
  <si>
    <t>****Коэффициент вариации цены:</t>
  </si>
  <si>
    <t>*****Среднее квадратичное отклонение:</t>
  </si>
  <si>
    <t>В результате проведенного расчета цена договора составила, руб.:</t>
  </si>
  <si>
    <t>Цена договара, определенная методом сопоставимых рыночных цен (анализа рынка)</t>
  </si>
  <si>
    <t>Цена договора с учетом округления цены за единицу (руб.)</t>
  </si>
  <si>
    <t xml:space="preserve">*Определение НМЦК произведено Заказчиком в соответствии с Приказом Минздрава России от 19.12.2019г. №1064н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 </t>
  </si>
  <si>
    <t>г</t>
  </si>
  <si>
    <t>БАРИЯ СУЛЬФАТ ПОРОШОК ДЛЯ ПРИГОТОВЛЕНИЯ СУСПЕНЗИИ ДЛЯ ПРИЕМА ВНУТРЬ 240 г №40 пакеты</t>
  </si>
  <si>
    <t>КП-26-05-4540 от 05.05.2026</t>
  </si>
  <si>
    <t>КП-26-05-4557 от 06.05.2026</t>
  </si>
  <si>
    <t>КП-26-05-4559 от 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</si>
</sst>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\-??_р_._-;_-@_-"/>
    <numFmt numFmtId="165" formatCode="#,##0.00;[Red]#,##0.00"/>
    <numFmt numFmtId="166" formatCode="#,##0.00000"/>
  </numFmts>
  <fonts count="17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1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5" fillId="0" borderId="0"/>
  </cellStyleXfs>
  <cellXfs count="43">
    <xf numFmtId="0" fontId="0" fillId="0" borderId="0" xfId="0"/>
    <xf numFmtId="0" fontId="3" fillId="0" borderId="0" xfId="0" applyFont="1"/>
    <xf numFmtId="0" fontId="9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6" fontId="3" fillId="0" borderId="5" xfId="0" applyNumberFormat="1" applyFont="1" applyFill="1" applyBorder="1" applyAlignment="1">
      <alignment horizontal="center" vertical="center" wrapText="1"/>
    </xf>
    <xf numFmtId="166" fontId="3" fillId="0" borderId="5" xfId="1" applyNumberFormat="1" applyFont="1" applyFill="1" applyBorder="1" applyAlignment="1">
      <alignment horizontal="center" vertical="center" wrapText="1"/>
    </xf>
    <xf numFmtId="166" fontId="3" fillId="2" borderId="5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64" fontId="16" fillId="0" borderId="1" xfId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6" fontId="9" fillId="0" borderId="5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" name="Text Box 3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" name="Text Box 3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" name="Text Box 30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" name="Text Box 30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" name="Text Box 30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" name="Text Box 30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" name="Text Box 30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" name="Text Box 30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" name="Text Box 30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" name="Text Box 30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" name="Text Box 30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" name="Text Box 30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" name="Text Box 29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5" name="Text Box 29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6" name="Text Box 29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7" name="Text Box 29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8" name="Text Box 29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9" name="Text Box 294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0" name="Text Box 29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1" name="Text Box 29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2" name="Text Box 29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3" name="Text Box 29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4" name="Text Box 28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5" name="Text Box 28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6" name="Text Box 28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7" name="Text Box 28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8" name="Text Box 28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29" name="Text Box 28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0" name="Text Box 28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1" name="Text Box 28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2" name="Text Box 28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3" name="Text Box 28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4" name="Text Box 27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5" name="Text Box 278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6" name="Text Box 277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7" name="Text Box 27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8" name="Text Box 27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39" name="Text Box 27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0" name="Text Box 27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1" name="Text Box 27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2" name="Text Box 27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3" name="Text Box 27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4" name="Text Box 26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5" name="Text Box 26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6" name="Text Box 26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7" name="Text Box 26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8" name="Text Box 26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49" name="Text Box 26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0" name="Text Box 26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1" name="Text Box 26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2" name="Text Box 26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3" name="Text Box 260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4" name="Text Box 25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5" name="Text Box 25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6" name="Text Box 2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7" name="Text Box 2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8" name="Text Box 255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59" name="Text Box 254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0" name="Text Box 25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1" name="Text Box 25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2" name="Text Box 25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3" name="Text Box 25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4" name="Text Box 24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5" name="Text Box 24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6" name="Text Box 247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7" name="Text Box 24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8" name="Text Box 24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69" name="Text Box 244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0" name="Text Box 24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1" name="Text Box 24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2" name="Text Box 24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3" name="Text Box 240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4" name="Text Box 23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5" name="Text Box 23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6" name="Text Box 23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7" name="Text Box 23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8" name="Text Box 23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79" name="Text 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0" name="Text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1" name="Text 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2" name="Text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3" name="Text 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4" name="Text 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5" name="Text 7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6" name="Text 8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7" name="Text 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8" name="Text 1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89" name="Text 1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0" name="Text 1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1" name="Text 13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2" name="Text 1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3" name="Text 15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4" name="Text 1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5" name="Text 17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6" name="Text 1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7" name="Text 19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8" name="Text 20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99" name="Text 2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0" name="Text 2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1" name="Text 23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2" name="Text 2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3" name="Text 25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4" name="Text 2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5" name="Text 27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6" name="Text 2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7" name="Text 2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8" name="Text 3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09" name="Text 3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0" name="Text 3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1" name="Text 33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2" name="Text 3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3" name="Text 3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4" name="Text 3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5" name="Text 37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6" name="Text 38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7" name="Text 40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8" name="Text 4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19" name="Text 4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0" name="Text 43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1" name="Text 4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2" name="Text 4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3" name="Text 4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4" name="Text 4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5" name="Text 4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6" name="Text 49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7" name="Text 5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8" name="Text 5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29" name="Text 5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0" name="Text 5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1" name="Text 5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2" name="Text 5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3" name="Text 5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4" name="Text 57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5" name="Text 58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6" name="Text 5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7" name="Text 6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8" name="Text 6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39" name="Text 6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0" name="Text 6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1" name="Text 64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2" name="Text 6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3" name="Text 66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4" name="Text 67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5" name="Text 6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6" name="Text 6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7" name="Text 7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8" name="Text 7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49" name="Text 7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50" name="Text 7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51" name="Text 7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52" name="Text 75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53" name="Text 7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54" name="Text 77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55" name="Text 78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56" name="Text Box 31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oneCellAnchor>
    <xdr:from>
      <xdr:col>0</xdr:col>
      <xdr:colOff>0</xdr:colOff>
      <xdr:row>8</xdr:row>
      <xdr:rowOff>0</xdr:rowOff>
    </xdr:from>
    <xdr:ext cx="72774" cy="188190"/>
    <xdr:sp macro="" textlink="">
      <xdr:nvSpPr>
        <xdr:cNvPr id="157" name="Text 3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0" y="3448050"/>
          <a:ext cx="72774" cy="188190"/>
        </a:xfrm>
        <a:prstGeom prst="rect">
          <a:avLst/>
        </a:prstGeom>
        <a:noFill/>
        <a:ln>
          <a:noFill/>
        </a:ln>
        <a:extLst/>
      </xdr:spPr>
      <xdr:txBody>
        <a:bodyPr wrap="none" lIns="20160" tIns="20160" rIns="20160" bIns="20160" anchor="t">
          <a:spAutoFit/>
        </a:bodyPr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  <xdr:twoCellAnchor>
    <xdr:from>
      <xdr:col>2</xdr:col>
      <xdr:colOff>161925</xdr:colOff>
      <xdr:row>8</xdr:row>
      <xdr:rowOff>47625</xdr:rowOff>
    </xdr:from>
    <xdr:to>
      <xdr:col>3</xdr:col>
      <xdr:colOff>171450</xdr:colOff>
      <xdr:row>8</xdr:row>
      <xdr:rowOff>333375</xdr:rowOff>
    </xdr:to>
    <xdr:pic>
      <xdr:nvPicPr>
        <xdr:cNvPr id="6079" name="Рисунок 160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1175" y="4314825"/>
          <a:ext cx="7429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428625</xdr:colOff>
      <xdr:row>12</xdr:row>
      <xdr:rowOff>361950</xdr:rowOff>
    </xdr:from>
    <xdr:to>
      <xdr:col>4</xdr:col>
      <xdr:colOff>76200</xdr:colOff>
      <xdr:row>13</xdr:row>
      <xdr:rowOff>361950</xdr:rowOff>
    </xdr:to>
    <xdr:pic>
      <xdr:nvPicPr>
        <xdr:cNvPr id="6080" name="Рисунок 161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6115050"/>
          <a:ext cx="895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tabSelected="1" zoomScale="85" zoomScaleNormal="85" workbookViewId="0">
      <selection activeCell="T6" sqref="T6"/>
    </sheetView>
  </sheetViews>
  <sheetFormatPr defaultRowHeight="12.75" x14ac:dyDescent="0.2"/>
  <cols>
    <col min="1" max="1" width="6.7109375" style="1" customWidth="1"/>
    <col min="2" max="2" width="29.7109375" style="1" customWidth="1"/>
    <col min="3" max="4" width="8.7109375" style="1" customWidth="1"/>
    <col min="5" max="6" width="6.7109375" style="1" customWidth="1"/>
    <col min="7" max="9" width="14.7109375" style="1" customWidth="1"/>
    <col min="10" max="16" width="15.7109375" style="1" customWidth="1"/>
    <col min="17" max="16384" width="9.140625" style="1"/>
  </cols>
  <sheetData>
    <row r="1" spans="1:16" s="2" customFormat="1" ht="30" customHeight="1" x14ac:dyDescent="0.2">
      <c r="A1" s="27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2" customFormat="1" ht="42" customHeight="1" x14ac:dyDescent="0.2">
      <c r="A2" s="30" t="s">
        <v>1</v>
      </c>
      <c r="B2" s="30" t="s">
        <v>20</v>
      </c>
      <c r="C2" s="31" t="s">
        <v>2</v>
      </c>
      <c r="D2" s="32" t="s">
        <v>3</v>
      </c>
      <c r="E2" s="28" t="s">
        <v>0</v>
      </c>
      <c r="F2" s="29" t="s">
        <v>8</v>
      </c>
      <c r="G2" s="41" t="s">
        <v>4</v>
      </c>
      <c r="H2" s="42"/>
      <c r="I2" s="42"/>
      <c r="J2" s="33" t="s">
        <v>11</v>
      </c>
      <c r="K2" s="34"/>
      <c r="L2" s="35"/>
      <c r="M2" s="36" t="s">
        <v>5</v>
      </c>
      <c r="N2" s="38" t="s">
        <v>28</v>
      </c>
      <c r="O2" s="39"/>
      <c r="P2" s="40"/>
    </row>
    <row r="3" spans="1:16" s="2" customFormat="1" ht="60" customHeight="1" x14ac:dyDescent="0.2">
      <c r="A3" s="30"/>
      <c r="B3" s="30"/>
      <c r="C3" s="31"/>
      <c r="D3" s="32"/>
      <c r="E3" s="28"/>
      <c r="F3" s="29"/>
      <c r="G3" s="23" t="s">
        <v>33</v>
      </c>
      <c r="H3" s="23" t="s">
        <v>34</v>
      </c>
      <c r="I3" s="23" t="s">
        <v>35</v>
      </c>
      <c r="J3" s="18" t="s">
        <v>6</v>
      </c>
      <c r="K3" s="19" t="s">
        <v>22</v>
      </c>
      <c r="L3" s="20" t="s">
        <v>21</v>
      </c>
      <c r="M3" s="37"/>
      <c r="N3" s="19" t="s">
        <v>9</v>
      </c>
      <c r="O3" s="21" t="s">
        <v>10</v>
      </c>
      <c r="P3" s="20" t="s">
        <v>29</v>
      </c>
    </row>
    <row r="4" spans="1:16" s="2" customFormat="1" ht="57" customHeight="1" x14ac:dyDescent="0.2">
      <c r="A4" s="16">
        <v>1</v>
      </c>
      <c r="B4" s="3" t="s">
        <v>32</v>
      </c>
      <c r="C4" s="15" t="s">
        <v>31</v>
      </c>
      <c r="D4" s="8">
        <f>F4*40*240</f>
        <v>86400</v>
      </c>
      <c r="E4" s="4" t="s">
        <v>18</v>
      </c>
      <c r="F4" s="9">
        <v>9</v>
      </c>
      <c r="G4" s="5">
        <f>9300/40/240</f>
        <v>0.96875</v>
      </c>
      <c r="H4" s="5">
        <f>9300.06/40/240</f>
        <v>0.96875999999999995</v>
      </c>
      <c r="I4" s="5">
        <f>9300.06/40/240</f>
        <v>0.96875999999999995</v>
      </c>
      <c r="J4" s="22">
        <f>AVERAGE(G4:I4)</f>
        <v>0.96875999999999995</v>
      </c>
      <c r="K4" s="6">
        <f>STDEV(G4:I4)</f>
        <v>1.0000000000000001E-5</v>
      </c>
      <c r="L4" s="6">
        <f>K4/J4*100</f>
        <v>1.0300000000000001E-3</v>
      </c>
      <c r="M4" s="7">
        <f>7686/40/240*1.1*1.1</f>
        <v>0.96875999999999995</v>
      </c>
      <c r="N4" s="6">
        <f>MIN(G4:I4,M4)</f>
        <v>0.96875</v>
      </c>
      <c r="O4" s="7">
        <f>N4*40*240</f>
        <v>9300</v>
      </c>
      <c r="P4" s="6">
        <f>O4*F4</f>
        <v>83700</v>
      </c>
    </row>
    <row r="5" spans="1:16" ht="30" customHeight="1" x14ac:dyDescent="0.2">
      <c r="A5" s="26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17">
        <f>SUM(P4:P4)</f>
        <v>83700</v>
      </c>
    </row>
    <row r="6" spans="1:16" s="10" customFormat="1" ht="30" customHeight="1" x14ac:dyDescent="0.2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</row>
    <row r="7" spans="1:16" s="10" customFormat="1" ht="24.95" customHeight="1" x14ac:dyDescent="0.2">
      <c r="A7" s="25" t="s">
        <v>23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1:16" s="10" customFormat="1" ht="24.95" customHeight="1" x14ac:dyDescent="0.2">
      <c r="A8" s="25" t="s">
        <v>24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6" s="10" customFormat="1" ht="24.95" customHeight="1" x14ac:dyDescent="0.2">
      <c r="A9" s="24" t="s">
        <v>25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6" s="10" customFormat="1" ht="24.95" customHeight="1" x14ac:dyDescent="0.2">
      <c r="A10" s="11" t="s">
        <v>12</v>
      </c>
      <c r="B10" s="12"/>
      <c r="O10" s="13"/>
    </row>
    <row r="11" spans="1:16" s="10" customFormat="1" ht="24.95" customHeight="1" x14ac:dyDescent="0.2">
      <c r="B11" s="24" t="s">
        <v>13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</row>
    <row r="12" spans="1:16" s="10" customFormat="1" ht="24.95" customHeight="1" x14ac:dyDescent="0.2">
      <c r="B12" s="24" t="s">
        <v>14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spans="1:16" s="10" customFormat="1" ht="24.95" customHeight="1" x14ac:dyDescent="0.2">
      <c r="B13" s="24" t="s">
        <v>15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6" s="10" customFormat="1" ht="24.9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6" s="10" customFormat="1" ht="24.95" customHeight="1" x14ac:dyDescent="0.2">
      <c r="A15" s="14" t="s">
        <v>16</v>
      </c>
      <c r="B15" s="13"/>
      <c r="O15" s="13"/>
    </row>
    <row r="16" spans="1:16" s="10" customFormat="1" ht="24.95" customHeight="1" x14ac:dyDescent="0.2">
      <c r="B16" s="24" t="s">
        <v>19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15" s="10" customFormat="1" ht="24.95" customHeight="1" x14ac:dyDescent="0.2">
      <c r="B17" s="24" t="s">
        <v>17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</sheetData>
  <sheetProtection algorithmName="SHA-512" hashValue="GWGTnYam9zZQDNs7mkV1OUWeh9TbqQj2XtJhpDbQH/Pp9V3vIRO2q4juItdh+3dJQoFyI9mIfWj9cJrTQ5mWuA==" saltValue="f5/md3Z9o1c8OqsAzR+Phg==" spinCount="100000" sheet="1" objects="1" scenarios="1"/>
  <mergeCells count="22">
    <mergeCell ref="A5:O5"/>
    <mergeCell ref="A1:P1"/>
    <mergeCell ref="E2:E3"/>
    <mergeCell ref="F2:F3"/>
    <mergeCell ref="A2:A3"/>
    <mergeCell ref="B2:B3"/>
    <mergeCell ref="C2:C3"/>
    <mergeCell ref="D2:D3"/>
    <mergeCell ref="J2:L2"/>
    <mergeCell ref="M2:M3"/>
    <mergeCell ref="N2:P2"/>
    <mergeCell ref="G2:I2"/>
    <mergeCell ref="B17:O17"/>
    <mergeCell ref="A6:O6"/>
    <mergeCell ref="A9:O9"/>
    <mergeCell ref="B11:O11"/>
    <mergeCell ref="B12:O12"/>
    <mergeCell ref="B13:O13"/>
    <mergeCell ref="A14:O14"/>
    <mergeCell ref="B16:O16"/>
    <mergeCell ref="A7:O7"/>
    <mergeCell ref="A8:O8"/>
  </mergeCells>
  <phoneticPr fontId="1" type="noConversion"/>
  <pageMargins left="0.23622047244094491" right="0.31496062992125984" top="0.51181102362204722" bottom="0.35433070866141736" header="0.51181102362204722" footer="0.35433070866141736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yankovets_ni</dc:creator>
  <cp:lastModifiedBy>Ларичева Юлия Александровна</cp:lastModifiedBy>
  <cp:lastPrinted>2020-02-12T14:02:45Z</cp:lastPrinted>
  <dcterms:created xsi:type="dcterms:W3CDTF">2014-01-29T10:37:40Z</dcterms:created>
  <dcterms:modified xsi:type="dcterms:W3CDTF">2026-05-07T12:37:26Z</dcterms:modified>
</cp:coreProperties>
</file>