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FC0DD062-83A0-48CC-B1EA-75E211B3F542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Анализ рынка (базовый)" sheetId="3" r:id="rId1"/>
  </sheets>
  <definedNames>
    <definedName name="_xlnm.Print_Area" localSheetId="0">'Анализ рынка (базовый)'!$A$1:$L$22</definedName>
  </definedNames>
  <calcPr calcId="191029" fullPrecision="0"/>
</workbook>
</file>

<file path=xl/calcChain.xml><?xml version="1.0" encoding="utf-8"?>
<calcChain xmlns="http://schemas.openxmlformats.org/spreadsheetml/2006/main">
  <c r="E17" i="3" l="1"/>
  <c r="J9" i="3"/>
  <c r="I9" i="3"/>
  <c r="J15" i="3"/>
  <c r="I15" i="3"/>
  <c r="J14" i="3"/>
  <c r="I14" i="3"/>
  <c r="J13" i="3"/>
  <c r="I13" i="3"/>
  <c r="J12" i="3"/>
  <c r="I12" i="3"/>
  <c r="J11" i="3"/>
  <c r="I11" i="3"/>
  <c r="J10" i="3"/>
  <c r="I10" i="3"/>
  <c r="J16" i="3"/>
  <c r="I16" i="3"/>
  <c r="L14" i="3" l="1"/>
  <c r="N14" i="3"/>
  <c r="N17" i="3" s="1"/>
  <c r="L16" i="3"/>
  <c r="N16" i="3"/>
  <c r="L13" i="3"/>
  <c r="N13" i="3"/>
  <c r="L15" i="3"/>
  <c r="N15" i="3"/>
  <c r="L12" i="3"/>
  <c r="N12" i="3"/>
  <c r="L11" i="3"/>
  <c r="N11" i="3"/>
  <c r="L10" i="3"/>
  <c r="N10" i="3"/>
  <c r="L9" i="3"/>
  <c r="N9" i="3"/>
  <c r="K15" i="3"/>
  <c r="K13" i="3"/>
  <c r="K11" i="3"/>
  <c r="K9" i="3"/>
  <c r="K10" i="3"/>
  <c r="K12" i="3"/>
  <c r="K14" i="3"/>
  <c r="K16" i="3"/>
  <c r="L17" i="3" l="1"/>
</calcChain>
</file>

<file path=xl/sharedStrings.xml><?xml version="1.0" encoding="utf-8"?>
<sst xmlns="http://schemas.openxmlformats.org/spreadsheetml/2006/main" count="44" uniqueCount="29">
  <si>
    <t>№ п/п</t>
  </si>
  <si>
    <t>Ед. изм.</t>
  </si>
  <si>
    <t>Кол-во</t>
  </si>
  <si>
    <t>Основные характеристики объекта закупки</t>
  </si>
  <si>
    <t xml:space="preserve">Среднее квадратичное отклонение                                                            </t>
  </si>
  <si>
    <t>Объект закупки</t>
  </si>
  <si>
    <t xml:space="preserve">(подпись/расшифровка подписи)                                                      </t>
  </si>
  <si>
    <t xml:space="preserve">Коэффициент вариации (%)                                          </t>
  </si>
  <si>
    <r>
      <t xml:space="preserve">Используемый метод определения НМЦК с обоснованием: </t>
    </r>
    <r>
      <rPr>
        <b/>
        <sz val="12"/>
        <color theme="1"/>
        <rFont val="Times New Roman"/>
        <family val="1"/>
        <charset val="204"/>
      </rPr>
      <t>Метод сопоставимых рыночных цен (анализа рынка)</t>
    </r>
  </si>
  <si>
    <t xml:space="preserve">Средняя арифм. величина цены единицы продукции, руб.                                                                                                       </t>
  </si>
  <si>
    <t>Обоснование начальной (максимальной) цены контракта</t>
  </si>
  <si>
    <t>В соответсвии с требованиями установленными Описанием объекта закупки</t>
  </si>
  <si>
    <t>Начальник отдела закупок  __________________/Н.А. Коротаева/</t>
  </si>
  <si>
    <t>штука</t>
  </si>
  <si>
    <t>ИТОГО:</t>
  </si>
  <si>
    <t xml:space="preserve">на поставку продукции радиоэлектронной промышленности 
</t>
  </si>
  <si>
    <t>Блок питания</t>
  </si>
  <si>
    <t>Твердотельный накопитель</t>
  </si>
  <si>
    <t>Оперативная память</t>
  </si>
  <si>
    <t>Материнская плата</t>
  </si>
  <si>
    <t>Центральный процессор</t>
  </si>
  <si>
    <t xml:space="preserve">НМЦК (руб.) согласно КП                  </t>
  </si>
  <si>
    <t xml:space="preserve">НМЦК (руб.), в пределах средств, запланированных на осуществление закупки, руб. </t>
  </si>
  <si>
    <t>Видеоплата</t>
  </si>
  <si>
    <t>Система охлаждения</t>
  </si>
  <si>
    <t>Цена одного часа услуги, указанная в источнике №1, (руб.).
Реквизиты источника: КП №1 (№б/н от 16.07.2026)</t>
  </si>
  <si>
    <t>Цена одного часа услуги, указанная в источнике №2, (руб.).
Реквизиты источника: КП №2 (б/н от 16.07.2026)</t>
  </si>
  <si>
    <t>Цена  одного часа услуги, указанная в источнике №3, (руб.).
Реквизиты источника: КП №3  (№ 260716-1 от 16.07.2026)</t>
  </si>
  <si>
    <t>Наименьшая цена за единицу товара (работы, услуги) принятая к размещению,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</si>
</sst>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9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3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44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/>
    <xf numFmtId="3" fontId="5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4" fontId="1" fillId="2" borderId="1" xfId="0" applyNumberFormat="1" applyFont="1" applyFill="1" applyBorder="1" applyAlignment="1">
      <alignment horizontal="center" vertical="top" wrapText="1"/>
    </xf>
    <xf numFmtId="4" fontId="5" fillId="0" borderId="1" xfId="0" applyNumberFormat="1" applyFont="1" applyBorder="1" applyAlignment="1">
      <alignment horizontal="center" vertical="top" wrapText="1"/>
    </xf>
    <xf numFmtId="2" fontId="1" fillId="0" borderId="1" xfId="0" applyNumberFormat="1" applyFont="1" applyBorder="1" applyAlignment="1">
      <alignment horizontal="center" vertical="top" wrapText="1"/>
    </xf>
    <xf numFmtId="10" fontId="1" fillId="0" borderId="1" xfId="1" applyNumberFormat="1" applyFont="1" applyBorder="1" applyAlignment="1">
      <alignment horizontal="center" vertical="top" wrapText="1"/>
    </xf>
    <xf numFmtId="4" fontId="1" fillId="0" borderId="1" xfId="0" applyNumberFormat="1" applyFont="1" applyBorder="1" applyAlignment="1">
      <alignment horizontal="center" vertical="top" wrapText="1"/>
    </xf>
    <xf numFmtId="3" fontId="1" fillId="0" borderId="1" xfId="0" applyNumberFormat="1" applyFont="1" applyBorder="1" applyAlignment="1">
      <alignment horizontal="center" vertical="top" wrapText="1"/>
    </xf>
    <xf numFmtId="0" fontId="1" fillId="0" borderId="1" xfId="0" applyNumberFormat="1" applyFont="1" applyBorder="1" applyAlignment="1">
      <alignment horizontal="center" vertical="top" wrapText="1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/>
    </xf>
    <xf numFmtId="0" fontId="1" fillId="0" borderId="0" xfId="0" applyFont="1" applyAlignment="1"/>
    <xf numFmtId="0" fontId="1" fillId="0" borderId="0" xfId="0" applyFont="1" applyAlignment="1">
      <alignment vertical="top"/>
    </xf>
    <xf numFmtId="0" fontId="1" fillId="0" borderId="0" xfId="0" applyFont="1" applyBorder="1" applyAlignment="1"/>
    <xf numFmtId="0" fontId="4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5" fillId="2" borderId="0" xfId="0" applyFont="1" applyFill="1" applyAlignment="1">
      <alignment horizontal="center"/>
    </xf>
    <xf numFmtId="0" fontId="1" fillId="2" borderId="0" xfId="0" applyFont="1" applyFill="1" applyAlignment="1"/>
    <xf numFmtId="4" fontId="5" fillId="2" borderId="1" xfId="0" applyNumberFormat="1" applyFont="1" applyFill="1" applyBorder="1" applyAlignment="1">
      <alignment horizontal="center" vertical="center" wrapText="1"/>
    </xf>
    <xf numFmtId="0" fontId="2" fillId="2" borderId="0" xfId="0" applyFont="1" applyFill="1" applyAlignment="1"/>
    <xf numFmtId="0" fontId="5" fillId="0" borderId="1" xfId="0" applyFont="1" applyBorder="1" applyAlignment="1">
      <alignment horizontal="center" vertical="top" wrapText="1" shrinkToFit="1"/>
    </xf>
    <xf numFmtId="0" fontId="5" fillId="2" borderId="1" xfId="0" applyFont="1" applyFill="1" applyBorder="1" applyAlignment="1">
      <alignment horizontal="center" vertical="top" wrapText="1" shrinkToFit="1"/>
    </xf>
    <xf numFmtId="0" fontId="6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 shrinkToFit="1"/>
    </xf>
    <xf numFmtId="43" fontId="8" fillId="0" borderId="0" xfId="2" applyFont="1" applyAlignment="1">
      <alignment horizontal="center"/>
    </xf>
    <xf numFmtId="0" fontId="1" fillId="0" borderId="1" xfId="0" applyFont="1" applyBorder="1" applyAlignment="1">
      <alignment horizontal="center" vertical="top" wrapText="1" shrinkToFit="1"/>
    </xf>
    <xf numFmtId="0" fontId="2" fillId="0" borderId="1" xfId="0" applyFont="1" applyBorder="1" applyAlignment="1"/>
    <xf numFmtId="0" fontId="5" fillId="0" borderId="1" xfId="0" applyFont="1" applyBorder="1" applyAlignment="1">
      <alignment horizontal="justify" vertical="top"/>
    </xf>
    <xf numFmtId="4" fontId="5" fillId="0" borderId="1" xfId="0" applyNumberFormat="1" applyFont="1" applyBorder="1" applyAlignment="1">
      <alignment horizontal="center" vertical="top"/>
    </xf>
    <xf numFmtId="0" fontId="5" fillId="0" borderId="2" xfId="0" applyFont="1" applyBorder="1" applyAlignment="1">
      <alignment horizontal="right" vertical="center" wrapText="1"/>
    </xf>
    <xf numFmtId="0" fontId="5" fillId="0" borderId="3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 wrapText="1"/>
    </xf>
    <xf numFmtId="0" fontId="1" fillId="0" borderId="0" xfId="0" applyFont="1" applyAlignment="1">
      <alignment horizontal="justify" vertical="top" wrapText="1"/>
    </xf>
    <xf numFmtId="0" fontId="5" fillId="0" borderId="0" xfId="0" applyFont="1" applyAlignment="1">
      <alignment horizontal="center" vertical="top" wrapText="1"/>
    </xf>
    <xf numFmtId="0" fontId="5" fillId="0" borderId="0" xfId="0" applyFont="1" applyAlignment="1">
      <alignment horizontal="center"/>
    </xf>
  </cellXfs>
  <cellStyles count="3">
    <cellStyle name="Обычный" xfId="0" builtinId="0"/>
    <cellStyle name="Процентный" xfId="1" builtinId="5"/>
    <cellStyle name="Финансовый" xfId="2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5"/>
  <sheetViews>
    <sheetView tabSelected="1" topLeftCell="A10" zoomScale="73" zoomScaleNormal="73" workbookViewId="0">
      <selection activeCell="O7" sqref="O7"/>
    </sheetView>
  </sheetViews>
  <sheetFormatPr defaultColWidth="9.109375" defaultRowHeight="13.8" x14ac:dyDescent="0.25"/>
  <cols>
    <col min="1" max="1" width="4.5546875" style="6" customWidth="1"/>
    <col min="2" max="2" width="35.5546875" style="6" customWidth="1"/>
    <col min="3" max="3" width="26" style="6" customWidth="1"/>
    <col min="4" max="4" width="12.33203125" style="6" customWidth="1"/>
    <col min="5" max="5" width="9.109375" style="6"/>
    <col min="6" max="7" width="21" style="28" customWidth="1"/>
    <col min="8" max="8" width="21.21875" style="6" customWidth="1"/>
    <col min="9" max="9" width="13.44140625" style="6" customWidth="1"/>
    <col min="10" max="10" width="14.88671875" style="6" customWidth="1"/>
    <col min="11" max="11" width="14.33203125" style="6" customWidth="1"/>
    <col min="12" max="12" width="19.77734375" style="6" customWidth="1"/>
    <col min="13" max="13" width="18.5546875" style="6" customWidth="1"/>
    <col min="14" max="14" width="20.109375" style="6" customWidth="1"/>
    <col min="15" max="15" width="16.44140625" style="6" customWidth="1"/>
    <col min="16" max="16384" width="9.109375" style="6"/>
  </cols>
  <sheetData>
    <row r="1" spans="1:15" ht="16.8" x14ac:dyDescent="0.25">
      <c r="A1" s="9"/>
      <c r="B1" s="9"/>
      <c r="C1" s="9"/>
      <c r="D1" s="9"/>
      <c r="E1" s="9"/>
      <c r="F1" s="23"/>
      <c r="G1" s="23"/>
      <c r="H1" s="9"/>
      <c r="I1" s="9"/>
      <c r="J1" s="9"/>
      <c r="K1" s="9"/>
      <c r="L1" s="10"/>
    </row>
    <row r="2" spans="1:15" ht="15.6" x14ac:dyDescent="0.25">
      <c r="A2" s="18"/>
      <c r="B2" s="18"/>
      <c r="C2" s="18"/>
      <c r="D2" s="18"/>
      <c r="E2" s="18"/>
      <c r="F2" s="24"/>
      <c r="G2" s="24"/>
      <c r="H2" s="18"/>
      <c r="I2" s="18"/>
      <c r="J2" s="18"/>
      <c r="K2" s="18"/>
      <c r="L2" s="18"/>
    </row>
    <row r="3" spans="1:15" ht="23.25" customHeight="1" x14ac:dyDescent="0.3">
      <c r="A3" s="43" t="s">
        <v>10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</row>
    <row r="4" spans="1:15" ht="37.799999999999997" customHeight="1" x14ac:dyDescent="0.25">
      <c r="A4" s="42" t="s">
        <v>15</v>
      </c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</row>
    <row r="5" spans="1:15" ht="23.25" customHeight="1" x14ac:dyDescent="0.3">
      <c r="A5" s="19"/>
      <c r="B5" s="19"/>
      <c r="C5" s="19"/>
      <c r="D5" s="19"/>
      <c r="E5" s="19"/>
      <c r="F5" s="25"/>
      <c r="G5" s="25"/>
      <c r="H5" s="19"/>
      <c r="I5" s="19"/>
      <c r="J5" s="19"/>
      <c r="K5" s="19"/>
      <c r="L5" s="19"/>
    </row>
    <row r="6" spans="1:15" ht="15.6" x14ac:dyDescent="0.3">
      <c r="A6" s="2" t="s">
        <v>8</v>
      </c>
      <c r="B6" s="20"/>
      <c r="C6" s="20"/>
      <c r="D6" s="20"/>
      <c r="E6" s="20"/>
      <c r="F6" s="26"/>
      <c r="G6" s="26"/>
      <c r="H6" s="20"/>
      <c r="I6" s="20"/>
      <c r="J6" s="20"/>
      <c r="K6" s="20"/>
      <c r="L6" s="20"/>
    </row>
    <row r="7" spans="1:15" ht="15.6" x14ac:dyDescent="0.3">
      <c r="A7" s="20"/>
      <c r="B7" s="1"/>
      <c r="C7" s="21"/>
      <c r="D7" s="21"/>
      <c r="E7" s="21"/>
      <c r="F7" s="26"/>
      <c r="G7" s="26"/>
      <c r="H7" s="20"/>
      <c r="I7" s="22"/>
      <c r="J7" s="22"/>
      <c r="K7" s="22"/>
      <c r="L7" s="22"/>
    </row>
    <row r="8" spans="1:15" ht="174" customHeight="1" x14ac:dyDescent="0.25">
      <c r="A8" s="29" t="s">
        <v>0</v>
      </c>
      <c r="B8" s="29" t="s">
        <v>5</v>
      </c>
      <c r="C8" s="29" t="s">
        <v>3</v>
      </c>
      <c r="D8" s="29" t="s">
        <v>1</v>
      </c>
      <c r="E8" s="29" t="s">
        <v>2</v>
      </c>
      <c r="F8" s="30" t="s">
        <v>25</v>
      </c>
      <c r="G8" s="32" t="s">
        <v>26</v>
      </c>
      <c r="H8" s="32" t="s">
        <v>27</v>
      </c>
      <c r="I8" s="29" t="s">
        <v>9</v>
      </c>
      <c r="J8" s="29" t="s">
        <v>4</v>
      </c>
      <c r="K8" s="29" t="s">
        <v>7</v>
      </c>
      <c r="L8" s="29" t="s">
        <v>21</v>
      </c>
      <c r="M8" s="36" t="s">
        <v>28</v>
      </c>
      <c r="N8" s="36" t="s">
        <v>22</v>
      </c>
      <c r="O8" s="8"/>
    </row>
    <row r="9" spans="1:15" ht="78" x14ac:dyDescent="0.25">
      <c r="A9" s="34">
        <v>1</v>
      </c>
      <c r="B9" s="31" t="s">
        <v>16</v>
      </c>
      <c r="C9" s="17" t="s">
        <v>11</v>
      </c>
      <c r="D9" s="17" t="s">
        <v>13</v>
      </c>
      <c r="E9" s="16">
        <v>1</v>
      </c>
      <c r="F9" s="11">
        <v>29595.200000000001</v>
      </c>
      <c r="G9" s="11">
        <v>30712</v>
      </c>
      <c r="H9" s="11">
        <v>29874.400000000001</v>
      </c>
      <c r="I9" s="12">
        <f>ROUNDDOWN(AVERAGE(F9:H9),2)</f>
        <v>30060.53</v>
      </c>
      <c r="J9" s="13">
        <f>_xlfn.STDEV.S(F9:H9)</f>
        <v>581.20000000000005</v>
      </c>
      <c r="K9" s="14">
        <f t="shared" ref="K9" si="0">J9/I9</f>
        <v>1.9300000000000001E-2</v>
      </c>
      <c r="L9" s="15">
        <f>E9*I9</f>
        <v>30060.53</v>
      </c>
      <c r="M9" s="11">
        <v>29595.200000000001</v>
      </c>
      <c r="N9" s="11">
        <f>E9*M9</f>
        <v>29595.200000000001</v>
      </c>
      <c r="O9" s="8"/>
    </row>
    <row r="10" spans="1:15" ht="78" x14ac:dyDescent="0.25">
      <c r="A10" s="34">
        <v>2</v>
      </c>
      <c r="B10" s="31" t="s">
        <v>17</v>
      </c>
      <c r="C10" s="17" t="s">
        <v>11</v>
      </c>
      <c r="D10" s="17" t="s">
        <v>13</v>
      </c>
      <c r="E10" s="16">
        <v>1</v>
      </c>
      <c r="F10" s="11">
        <v>75366</v>
      </c>
      <c r="G10" s="11">
        <v>78210</v>
      </c>
      <c r="H10" s="11">
        <v>76077</v>
      </c>
      <c r="I10" s="12">
        <f t="shared" ref="I10:I15" si="1">ROUNDDOWN(AVERAGE(F10:H10),2)</f>
        <v>76551</v>
      </c>
      <c r="J10" s="13">
        <f t="shared" ref="J10:J15" si="2">_xlfn.STDEV.S(F10:H10)</f>
        <v>1480.06</v>
      </c>
      <c r="K10" s="14">
        <f t="shared" ref="K10:K15" si="3">J10/I10</f>
        <v>1.9300000000000001E-2</v>
      </c>
      <c r="L10" s="15">
        <f t="shared" ref="L10:L15" si="4">E10*I10</f>
        <v>76551</v>
      </c>
      <c r="M10" s="11">
        <v>75366</v>
      </c>
      <c r="N10" s="11">
        <f t="shared" ref="N10:N16" si="5">E10*M10</f>
        <v>75366</v>
      </c>
      <c r="O10" s="8"/>
    </row>
    <row r="11" spans="1:15" ht="78" x14ac:dyDescent="0.25">
      <c r="A11" s="34">
        <v>3</v>
      </c>
      <c r="B11" s="31" t="s">
        <v>17</v>
      </c>
      <c r="C11" s="17" t="s">
        <v>11</v>
      </c>
      <c r="D11" s="17" t="s">
        <v>13</v>
      </c>
      <c r="E11" s="16">
        <v>1</v>
      </c>
      <c r="F11" s="11">
        <v>26489.4</v>
      </c>
      <c r="G11" s="11">
        <v>27489</v>
      </c>
      <c r="H11" s="11">
        <v>26739.3</v>
      </c>
      <c r="I11" s="12">
        <f t="shared" si="1"/>
        <v>26905.9</v>
      </c>
      <c r="J11" s="13">
        <f t="shared" si="2"/>
        <v>520.21</v>
      </c>
      <c r="K11" s="14">
        <f t="shared" si="3"/>
        <v>1.9300000000000001E-2</v>
      </c>
      <c r="L11" s="15">
        <f t="shared" si="4"/>
        <v>26905.9</v>
      </c>
      <c r="M11" s="11">
        <v>26489.4</v>
      </c>
      <c r="N11" s="11">
        <f t="shared" si="5"/>
        <v>26489.4</v>
      </c>
      <c r="O11" s="8"/>
    </row>
    <row r="12" spans="1:15" ht="78" x14ac:dyDescent="0.25">
      <c r="A12" s="34">
        <v>4</v>
      </c>
      <c r="B12" s="31" t="s">
        <v>19</v>
      </c>
      <c r="C12" s="17" t="s">
        <v>11</v>
      </c>
      <c r="D12" s="17" t="s">
        <v>13</v>
      </c>
      <c r="E12" s="16">
        <v>1</v>
      </c>
      <c r="F12" s="11">
        <v>16907</v>
      </c>
      <c r="G12" s="11">
        <v>17545</v>
      </c>
      <c r="H12" s="11">
        <v>17066.5</v>
      </c>
      <c r="I12" s="12">
        <f t="shared" si="1"/>
        <v>17172.830000000002</v>
      </c>
      <c r="J12" s="13">
        <f t="shared" si="2"/>
        <v>332.03</v>
      </c>
      <c r="K12" s="14">
        <f t="shared" si="3"/>
        <v>1.9300000000000001E-2</v>
      </c>
      <c r="L12" s="15">
        <f t="shared" si="4"/>
        <v>17172.830000000002</v>
      </c>
      <c r="M12" s="11">
        <v>16907</v>
      </c>
      <c r="N12" s="11">
        <f t="shared" si="5"/>
        <v>16907</v>
      </c>
      <c r="O12" s="8"/>
    </row>
    <row r="13" spans="1:15" ht="78" x14ac:dyDescent="0.25">
      <c r="A13" s="34">
        <v>5</v>
      </c>
      <c r="B13" s="31" t="s">
        <v>18</v>
      </c>
      <c r="C13" s="17" t="s">
        <v>11</v>
      </c>
      <c r="D13" s="17" t="s">
        <v>13</v>
      </c>
      <c r="E13" s="16">
        <v>1</v>
      </c>
      <c r="F13" s="11">
        <v>261820</v>
      </c>
      <c r="G13" s="11">
        <v>271700</v>
      </c>
      <c r="H13" s="11">
        <v>264290</v>
      </c>
      <c r="I13" s="12">
        <f t="shared" si="1"/>
        <v>265936.65999999997</v>
      </c>
      <c r="J13" s="13">
        <f t="shared" si="2"/>
        <v>5141.72</v>
      </c>
      <c r="K13" s="14">
        <f t="shared" si="3"/>
        <v>1.9300000000000001E-2</v>
      </c>
      <c r="L13" s="15">
        <f t="shared" si="4"/>
        <v>265936.65999999997</v>
      </c>
      <c r="M13" s="11">
        <v>261820</v>
      </c>
      <c r="N13" s="11">
        <f t="shared" si="5"/>
        <v>261820</v>
      </c>
      <c r="O13" s="8"/>
    </row>
    <row r="14" spans="1:15" ht="78" x14ac:dyDescent="0.25">
      <c r="A14" s="34">
        <v>6</v>
      </c>
      <c r="B14" s="31" t="s">
        <v>20</v>
      </c>
      <c r="C14" s="17" t="s">
        <v>11</v>
      </c>
      <c r="D14" s="17" t="s">
        <v>13</v>
      </c>
      <c r="E14" s="16">
        <v>1</v>
      </c>
      <c r="F14" s="11">
        <v>37089.4</v>
      </c>
      <c r="G14" s="11">
        <v>38489</v>
      </c>
      <c r="H14" s="11">
        <v>37439.300000000003</v>
      </c>
      <c r="I14" s="12">
        <f t="shared" si="1"/>
        <v>37672.559999999998</v>
      </c>
      <c r="J14" s="13">
        <f t="shared" si="2"/>
        <v>728.37</v>
      </c>
      <c r="K14" s="14">
        <f t="shared" si="3"/>
        <v>1.9300000000000001E-2</v>
      </c>
      <c r="L14" s="15">
        <f t="shared" si="4"/>
        <v>37672.559999999998</v>
      </c>
      <c r="M14" s="11">
        <v>37089.4</v>
      </c>
      <c r="N14" s="11">
        <f t="shared" si="5"/>
        <v>37089.4</v>
      </c>
      <c r="O14" s="8"/>
    </row>
    <row r="15" spans="1:15" ht="78" x14ac:dyDescent="0.25">
      <c r="A15" s="34">
        <v>7</v>
      </c>
      <c r="B15" s="31" t="s">
        <v>23</v>
      </c>
      <c r="C15" s="17" t="s">
        <v>11</v>
      </c>
      <c r="D15" s="17" t="s">
        <v>13</v>
      </c>
      <c r="E15" s="16">
        <v>1</v>
      </c>
      <c r="F15" s="11">
        <v>143195.4</v>
      </c>
      <c r="G15" s="11">
        <v>148599</v>
      </c>
      <c r="H15" s="11">
        <v>144546.29999999999</v>
      </c>
      <c r="I15" s="12">
        <f t="shared" si="1"/>
        <v>145446.9</v>
      </c>
      <c r="J15" s="13">
        <f t="shared" si="2"/>
        <v>2812.12</v>
      </c>
      <c r="K15" s="14">
        <f t="shared" si="3"/>
        <v>1.9300000000000001E-2</v>
      </c>
      <c r="L15" s="15">
        <f t="shared" si="4"/>
        <v>145446.9</v>
      </c>
      <c r="M15" s="11">
        <v>143195.4</v>
      </c>
      <c r="N15" s="11">
        <f t="shared" si="5"/>
        <v>143195.4</v>
      </c>
      <c r="O15" s="8"/>
    </row>
    <row r="16" spans="1:15" ht="78" x14ac:dyDescent="0.25">
      <c r="A16" s="34">
        <v>8</v>
      </c>
      <c r="B16" s="31" t="s">
        <v>24</v>
      </c>
      <c r="C16" s="17" t="s">
        <v>11</v>
      </c>
      <c r="D16" s="17" t="s">
        <v>13</v>
      </c>
      <c r="E16" s="16">
        <v>1</v>
      </c>
      <c r="F16" s="11">
        <v>3604</v>
      </c>
      <c r="G16" s="11">
        <v>3740</v>
      </c>
      <c r="H16" s="11">
        <v>3638</v>
      </c>
      <c r="I16" s="12">
        <f>ROUNDDOWN(AVERAGE(F16:H16),2)</f>
        <v>3660.66</v>
      </c>
      <c r="J16" s="13">
        <f>_xlfn.STDEV.S(F16:H16)</f>
        <v>70.78</v>
      </c>
      <c r="K16" s="14">
        <f t="shared" ref="K16" si="6">J16/I16</f>
        <v>1.9300000000000001E-2</v>
      </c>
      <c r="L16" s="15">
        <f>E16*I16</f>
        <v>3660.66</v>
      </c>
      <c r="M16" s="11">
        <v>3604</v>
      </c>
      <c r="N16" s="11">
        <f t="shared" si="5"/>
        <v>3604</v>
      </c>
      <c r="O16" s="8"/>
    </row>
    <row r="17" spans="1:15" ht="23.25" customHeight="1" x14ac:dyDescent="0.3">
      <c r="A17" s="38" t="s">
        <v>14</v>
      </c>
      <c r="B17" s="39"/>
      <c r="C17" s="40"/>
      <c r="D17" s="3"/>
      <c r="E17" s="7">
        <f>SUM(E9:E16)</f>
        <v>8</v>
      </c>
      <c r="F17" s="27"/>
      <c r="G17" s="27"/>
      <c r="H17" s="5"/>
      <c r="I17" s="4"/>
      <c r="J17" s="4"/>
      <c r="K17" s="3"/>
      <c r="L17" s="5">
        <f>SUM(L9:L16)</f>
        <v>603407.04</v>
      </c>
      <c r="M17" s="35"/>
      <c r="N17" s="37">
        <f>SUM(N9:N16)</f>
        <v>594066.4</v>
      </c>
      <c r="O17" s="33"/>
    </row>
    <row r="18" spans="1:15" ht="15.6" x14ac:dyDescent="0.3">
      <c r="A18" s="20"/>
      <c r="B18" s="20"/>
      <c r="C18" s="20"/>
      <c r="D18" s="20"/>
      <c r="E18" s="20"/>
      <c r="F18" s="26"/>
      <c r="G18" s="26"/>
      <c r="H18" s="20"/>
      <c r="I18" s="20"/>
      <c r="J18" s="20"/>
      <c r="K18" s="20"/>
      <c r="L18" s="20"/>
    </row>
    <row r="19" spans="1:15" ht="15.6" x14ac:dyDescent="0.25">
      <c r="A19" s="41"/>
      <c r="B19" s="41"/>
      <c r="C19" s="41"/>
      <c r="D19" s="41"/>
      <c r="E19" s="41"/>
      <c r="F19" s="41"/>
      <c r="G19" s="41"/>
      <c r="H19" s="41"/>
      <c r="I19" s="41"/>
      <c r="J19" s="41"/>
      <c r="K19" s="41"/>
      <c r="L19" s="41"/>
      <c r="M19" s="41"/>
      <c r="N19" s="41"/>
    </row>
    <row r="20" spans="1:15" ht="15.6" x14ac:dyDescent="0.3">
      <c r="A20" s="20"/>
      <c r="B20" s="20"/>
      <c r="C20" s="20"/>
      <c r="D20" s="20"/>
      <c r="E20" s="20"/>
      <c r="F20" s="26"/>
      <c r="G20" s="26"/>
      <c r="H20" s="20"/>
      <c r="I20" s="20"/>
      <c r="J20" s="20"/>
      <c r="K20" s="20"/>
      <c r="L20" s="20"/>
    </row>
    <row r="21" spans="1:15" ht="15.6" x14ac:dyDescent="0.3">
      <c r="A21" s="20" t="s">
        <v>12</v>
      </c>
      <c r="B21" s="20"/>
      <c r="C21" s="20"/>
      <c r="D21" s="20"/>
      <c r="E21" s="20"/>
      <c r="F21" s="26"/>
      <c r="G21" s="26"/>
      <c r="H21" s="20"/>
      <c r="I21" s="20"/>
      <c r="J21" s="20"/>
      <c r="K21" s="20"/>
      <c r="L21" s="20"/>
    </row>
    <row r="22" spans="1:15" ht="15.6" x14ac:dyDescent="0.3">
      <c r="A22" s="20" t="s">
        <v>6</v>
      </c>
      <c r="B22" s="20"/>
      <c r="C22" s="20"/>
      <c r="D22" s="20"/>
      <c r="E22" s="20"/>
      <c r="F22" s="26"/>
      <c r="G22" s="26"/>
      <c r="H22" s="20"/>
      <c r="I22" s="20"/>
      <c r="J22" s="20"/>
      <c r="K22" s="20"/>
      <c r="L22" s="20"/>
    </row>
    <row r="23" spans="1:15" ht="15.6" x14ac:dyDescent="0.3">
      <c r="A23" s="20"/>
      <c r="B23" s="20"/>
      <c r="C23" s="20"/>
      <c r="D23" s="20"/>
      <c r="E23" s="20"/>
      <c r="F23" s="26"/>
      <c r="G23" s="26"/>
      <c r="H23" s="20"/>
      <c r="I23" s="20"/>
      <c r="J23" s="20"/>
      <c r="K23" s="20"/>
      <c r="L23" s="20"/>
    </row>
    <row r="24" spans="1:15" ht="15.6" x14ac:dyDescent="0.3">
      <c r="A24" s="20"/>
      <c r="B24" s="20"/>
      <c r="C24" s="20"/>
      <c r="D24" s="20"/>
      <c r="E24" s="20"/>
      <c r="F24" s="26"/>
      <c r="G24" s="26"/>
      <c r="H24" s="20"/>
      <c r="I24" s="20"/>
      <c r="J24" s="20"/>
      <c r="K24" s="20"/>
      <c r="L24" s="20"/>
    </row>
    <row r="25" spans="1:15" ht="15.6" x14ac:dyDescent="0.3">
      <c r="A25" s="20"/>
      <c r="B25" s="20"/>
      <c r="C25" s="20"/>
      <c r="D25" s="20"/>
      <c r="E25" s="20"/>
      <c r="F25" s="26"/>
      <c r="G25" s="26"/>
      <c r="H25" s="20"/>
      <c r="I25" s="20"/>
      <c r="J25" s="20"/>
      <c r="K25" s="20"/>
      <c r="L25" s="20"/>
    </row>
  </sheetData>
  <mergeCells count="4">
    <mergeCell ref="A17:C17"/>
    <mergeCell ref="A19:N19"/>
    <mergeCell ref="A4:N4"/>
    <mergeCell ref="A3:N3"/>
  </mergeCells>
  <pageMargins left="0.11811023622047245" right="0.11811023622047245" top="0.11811023622047245" bottom="0.11811023622047245" header="0.11811023622047245" footer="0.11811023622047245"/>
  <pageSetup paperSize="9" scale="5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Анализ рынка (базовый)</vt:lpstr>
      <vt:lpstr>'Анализ рынка (базовый)'!Область_печати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2026-07-27T07:33:53Z</dcterms:modified>
</cp:coreProperties>
</file>