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gbuntp.local\fgbuntp\Отдел организации закупок\ЗАКУПКИ\44\2026\п.4\000_канц-тов-остатки\Канцтовары без клея\"/>
    </mc:Choice>
  </mc:AlternateContent>
  <bookViews>
    <workbookView xWindow="0" yWindow="0" windowWidth="28800" windowHeight="12300"/>
  </bookViews>
  <sheets>
    <sheet name="Приложение №1_Расчет НМЦК" sheetId="6" r:id="rId1"/>
    <sheet name="Лист1" sheetId="8" r:id="rId2"/>
  </sheets>
  <definedNames>
    <definedName name="_xlnm.Print_Titles" localSheetId="0">'Приложение №1_Расчет НМЦК'!$9:$10</definedName>
    <definedName name="_xlnm.Print_Area" localSheetId="0">'Приложение №1_Расчет НМЦК'!$A$1:$K$17</definedName>
  </definedNames>
  <calcPr calcId="162913"/>
</workbook>
</file>

<file path=xl/calcChain.xml><?xml version="1.0" encoding="utf-8"?>
<calcChain xmlns="http://schemas.openxmlformats.org/spreadsheetml/2006/main">
  <c r="I14" i="6" l="1"/>
  <c r="H14" i="6"/>
  <c r="K14" i="6" s="1"/>
  <c r="I13" i="6"/>
  <c r="H13" i="6"/>
  <c r="K13" i="6" s="1"/>
  <c r="J14" i="6" l="1"/>
  <c r="J13" i="6"/>
  <c r="I11" i="6"/>
  <c r="I12" i="6"/>
  <c r="H11" i="6"/>
  <c r="K11" i="6" s="1"/>
  <c r="H12" i="6"/>
  <c r="K12" i="6" s="1"/>
  <c r="K15" i="6" l="1"/>
  <c r="E5" i="6" s="1"/>
  <c r="J12" i="6"/>
  <c r="J11" i="6"/>
</calcChain>
</file>

<file path=xl/sharedStrings.xml><?xml version="1.0" encoding="utf-8"?>
<sst xmlns="http://schemas.openxmlformats.org/spreadsheetml/2006/main" count="33" uniqueCount="31">
  <si>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</si>
  <si>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</si>
  <si>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</si>
  <si>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</si>
  <si>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</si>
  <si>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 xml:space="preserve">                      (указывается предмет контракта)</t>
  </si>
  <si>
    <t>НМЦК *  (руб)</t>
  </si>
  <si>
    <t>руб.</t>
  </si>
  <si>
    <t>Метод сопоставимых рыночных цен (анализа рынка).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</si>
  <si>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 xml:space="preserve">Средняя арифметическая цена за единицу     (руб.) &lt;ц&gt;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</si>
  <si>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</si>
  <si>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Наименование товара                                                        </t>
  </si>
  <si>
    <t>Используемый метод определения Н(М)ЦК с обоснованием</t>
  </si>
  <si>
    <t>В результате проведенного расчета Н(М)ЦК составила, руб.:</t>
  </si>
  <si>
    <t>Начальная (максимальная) цена контракта</t>
  </si>
  <si>
    <t>Обоснование начальной (максимальной) цены контракта</t>
  </si>
  <si>
    <t xml:space="preserve">Ед. изм.               
</t>
  </si>
  <si>
    <t xml:space="preserve">Кол-во  
</t>
  </si>
  <si>
    <t>дата составления обоснования Н(М)ЦК</t>
  </si>
  <si>
    <t>А.К. Демчук</t>
  </si>
  <si>
    <t>штука</t>
  </si>
  <si>
    <t>упаковка</t>
  </si>
  <si>
    <t xml:space="preserve">Цена единицы продукции, указанная в источнике № 1 (Вх. № 05-03/91.1 от 22.07.2026)
</t>
  </si>
  <si>
    <t xml:space="preserve">Цена единицы продукции, указанная в источнике № 2 (Вх. № 05-03/91.12 от 22.07.2026)
</t>
  </si>
  <si>
    <t>Цена единицы продукции, указанная в источнике № 3 (Вх. № 05-03/91.13 от 22.07.2026)</t>
  </si>
  <si>
    <t>Ведущий специалист центра контрактных отношений</t>
  </si>
  <si>
    <t>Поставка канцелярских товаров</t>
  </si>
  <si>
    <t xml:space="preserve">Магнитный держатель для досок </t>
  </si>
  <si>
    <t xml:space="preserve">Папка на 4-х кольцах </t>
  </si>
  <si>
    <t xml:space="preserve">Папка-регистратор картонная </t>
  </si>
  <si>
    <t xml:space="preserve">Кнопки канцелярские силовые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</si>
</sst>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/>
    <xf numFmtId="4" fontId="12" fillId="2" borderId="0" xfId="0" applyNumberFormat="1" applyFont="1" applyFill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7" fillId="0" borderId="0" xfId="0" applyNumberFormat="1" applyFont="1"/>
    <xf numFmtId="0" fontId="2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left" vertical="center" wrapText="1"/>
    </xf>
    <xf numFmtId="4" fontId="9" fillId="0" borderId="20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4" fontId="9" fillId="3" borderId="16" xfId="0" applyNumberFormat="1" applyFont="1" applyFill="1" applyBorder="1" applyAlignment="1">
      <alignment horizontal="left" vertical="center" wrapText="1"/>
    </xf>
    <xf numFmtId="14" fontId="9" fillId="3" borderId="17" xfId="0" applyNumberFormat="1" applyFont="1" applyFill="1" applyBorder="1" applyAlignment="1">
      <alignment horizontal="left" vertical="center" wrapText="1"/>
    </xf>
    <xf numFmtId="14" fontId="9" fillId="3" borderId="18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8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652462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82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44025" y="681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8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652462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82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44025" y="681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9</xdr:row>
      <xdr:rowOff>952500</xdr:rowOff>
    </xdr:from>
    <xdr:to>
      <xdr:col>10</xdr:col>
      <xdr:colOff>0</xdr:colOff>
      <xdr:row>9</xdr:row>
      <xdr:rowOff>1304925</xdr:rowOff>
    </xdr:to>
    <xdr:pic>
      <xdr:nvPicPr>
        <xdr:cNvPr id="8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86975" y="65246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1019175</xdr:colOff>
      <xdr:row>9</xdr:row>
      <xdr:rowOff>1362075</xdr:rowOff>
    </xdr:to>
    <xdr:pic>
      <xdr:nvPicPr>
        <xdr:cNvPr id="8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58275" y="64960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171450</xdr:colOff>
      <xdr:row>9</xdr:row>
      <xdr:rowOff>1466850</xdr:rowOff>
    </xdr:from>
    <xdr:to>
      <xdr:col>10</xdr:col>
      <xdr:colOff>1657350</xdr:colOff>
      <xdr:row>10</xdr:row>
      <xdr:rowOff>0</xdr:rowOff>
    </xdr:to>
    <xdr:pic>
      <xdr:nvPicPr>
        <xdr:cNvPr id="8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525250" y="496570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9</xdr:row>
      <xdr:rowOff>1238250</xdr:rowOff>
    </xdr:from>
    <xdr:to>
      <xdr:col>10</xdr:col>
      <xdr:colOff>457200</xdr:colOff>
      <xdr:row>9</xdr:row>
      <xdr:rowOff>1466850</xdr:rowOff>
    </xdr:to>
    <xdr:pic>
      <xdr:nvPicPr>
        <xdr:cNvPr id="8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25225" y="681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0" y="4029075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15375" y="43148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0" y="4029075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15375" y="43148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9</xdr:row>
      <xdr:rowOff>952500</xdr:rowOff>
    </xdr:from>
    <xdr:to>
      <xdr:col>10</xdr:col>
      <xdr:colOff>0</xdr:colOff>
      <xdr:row>9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58325" y="4029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1019175</xdr:colOff>
      <xdr:row>9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29625" y="4000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171450</xdr:colOff>
      <xdr:row>9</xdr:row>
      <xdr:rowOff>1466850</xdr:rowOff>
    </xdr:from>
    <xdr:to>
      <xdr:col>10</xdr:col>
      <xdr:colOff>1657350</xdr:colOff>
      <xdr:row>10</xdr:row>
      <xdr:rowOff>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63225" y="4543425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9</xdr:row>
      <xdr:rowOff>1238250</xdr:rowOff>
    </xdr:from>
    <xdr:to>
      <xdr:col>10</xdr:col>
      <xdr:colOff>457200</xdr:colOff>
      <xdr:row>9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96575" y="43148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7"/>
  <sheetViews>
    <sheetView tabSelected="1" view="pageBreakPreview" zoomScale="115" zoomScaleNormal="115" zoomScaleSheetLayoutView="115" workbookViewId="0">
      <selection activeCell="K15" sqref="K15"/>
    </sheetView>
  </sheetViews>
  <sheetFormatPr defaultColWidth="9.140625" defaultRowHeight="12.75" x14ac:dyDescent="0.2"/>
  <cols>
    <col min="1" max="1" width="4.28515625" style="4" customWidth="1"/>
    <col min="2" max="2" width="33.5703125" style="1" customWidth="1"/>
    <col min="3" max="3" width="9.7109375" style="1" customWidth="1"/>
    <col min="4" max="4" width="8.85546875" style="1" customWidth="1"/>
    <col min="5" max="5" width="12.5703125" style="22" customWidth="1"/>
    <col min="6" max="6" width="11.28515625" style="22" customWidth="1"/>
    <col min="7" max="7" width="12.7109375" style="22" customWidth="1"/>
    <col min="8" max="8" width="17" style="1" customWidth="1"/>
    <col min="9" max="9" width="15.42578125" style="1" customWidth="1"/>
    <col min="10" max="10" width="14.28515625" style="1" customWidth="1"/>
    <col min="11" max="11" width="28" style="1" customWidth="1"/>
    <col min="12" max="16384" width="9.140625" style="1"/>
  </cols>
  <sheetData>
    <row r="1" spans="1:26" ht="33.75" customHeight="1" x14ac:dyDescent="0.2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15" customFormat="1" ht="36.75" customHeight="1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</row>
    <row r="4" spans="1:26" ht="69" customHeight="1" x14ac:dyDescent="0.2">
      <c r="A4" s="44" t="s">
        <v>12</v>
      </c>
      <c r="B4" s="45"/>
      <c r="C4" s="45"/>
      <c r="D4" s="45"/>
      <c r="E4" s="46" t="s">
        <v>8</v>
      </c>
      <c r="F4" s="47"/>
      <c r="G4" s="47"/>
      <c r="H4" s="47"/>
      <c r="I4" s="47"/>
      <c r="J4" s="47"/>
      <c r="K4" s="48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</row>
    <row r="5" spans="1:26" ht="18.75" customHeight="1" x14ac:dyDescent="0.2">
      <c r="A5" s="44" t="s">
        <v>14</v>
      </c>
      <c r="B5" s="45"/>
      <c r="C5" s="45"/>
      <c r="D5" s="45"/>
      <c r="E5" s="53">
        <f>K15</f>
        <v>104162.31000000001</v>
      </c>
      <c r="F5" s="54"/>
      <c r="G5" s="55" t="s">
        <v>7</v>
      </c>
      <c r="H5" s="55"/>
      <c r="I5" s="55"/>
      <c r="J5" s="55"/>
      <c r="K5" s="25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</row>
    <row r="6" spans="1:26" ht="21" customHeight="1" thickBot="1" x14ac:dyDescent="0.25">
      <c r="A6" s="56" t="s">
        <v>18</v>
      </c>
      <c r="B6" s="57"/>
      <c r="C6" s="57"/>
      <c r="D6" s="57"/>
      <c r="E6" s="58">
        <v>46255</v>
      </c>
      <c r="F6" s="59"/>
      <c r="G6" s="59"/>
      <c r="H6" s="59"/>
      <c r="I6" s="59"/>
      <c r="J6" s="59"/>
      <c r="K6" s="60"/>
      <c r="L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</row>
    <row r="7" spans="1:26" ht="10.5" customHeight="1" x14ac:dyDescent="0.2">
      <c r="A7" s="9"/>
      <c r="B7" s="9"/>
      <c r="C7" s="9"/>
      <c r="D7" s="9"/>
      <c r="E7" s="20"/>
      <c r="F7" s="20"/>
      <c r="G7" s="20"/>
      <c r="H7" s="9"/>
      <c r="I7" s="9"/>
      <c r="J7" s="9"/>
      <c r="K7" s="9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</row>
    <row r="8" spans="1:26" ht="11.25" customHeight="1" thickBo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8.5" customHeight="1" x14ac:dyDescent="0.2">
      <c r="A9" s="51" t="s">
        <v>4</v>
      </c>
      <c r="B9" s="31" t="s">
        <v>11</v>
      </c>
      <c r="C9" s="37" t="s">
        <v>16</v>
      </c>
      <c r="D9" s="31" t="s">
        <v>17</v>
      </c>
      <c r="E9" s="33" t="s">
        <v>2</v>
      </c>
      <c r="F9" s="33"/>
      <c r="G9" s="33"/>
      <c r="H9" s="34" t="s">
        <v>1</v>
      </c>
      <c r="I9" s="35"/>
      <c r="J9" s="36"/>
      <c r="K9" s="8" t="s">
        <v>6</v>
      </c>
    </row>
    <row r="10" spans="1:26" ht="141" customHeight="1" thickBot="1" x14ac:dyDescent="0.25">
      <c r="A10" s="52"/>
      <c r="B10" s="32"/>
      <c r="C10" s="38"/>
      <c r="D10" s="32"/>
      <c r="E10" s="26" t="s">
        <v>22</v>
      </c>
      <c r="F10" s="26" t="s">
        <v>23</v>
      </c>
      <c r="G10" s="27" t="s">
        <v>24</v>
      </c>
      <c r="H10" s="5" t="s">
        <v>9</v>
      </c>
      <c r="I10" s="5" t="s">
        <v>0</v>
      </c>
      <c r="J10" s="6" t="s">
        <v>10</v>
      </c>
      <c r="K10" s="7" t="s">
        <v>3</v>
      </c>
    </row>
    <row r="11" spans="1:26" x14ac:dyDescent="0.2">
      <c r="A11" s="24">
        <v>1</v>
      </c>
      <c r="B11" s="28" t="s">
        <v>27</v>
      </c>
      <c r="C11" s="28" t="s">
        <v>21</v>
      </c>
      <c r="D11" s="29">
        <v>6</v>
      </c>
      <c r="E11" s="21">
        <v>479</v>
      </c>
      <c r="F11" s="21">
        <v>483.79</v>
      </c>
      <c r="G11" s="21">
        <v>488.58</v>
      </c>
      <c r="H11" s="16">
        <f t="shared" ref="H11:H12" si="0">ROUND(AVERAGE(E11:G11),2)</f>
        <v>483.79</v>
      </c>
      <c r="I11" s="17">
        <f t="shared" ref="I11:I12" si="1">STDEV(E11:G11)</f>
        <v>4.789999999999992</v>
      </c>
      <c r="J11" s="18">
        <f t="shared" ref="J11:J12" si="2">I11/H11*100</f>
        <v>0.99009900990098842</v>
      </c>
      <c r="K11" s="21">
        <f t="shared" ref="K11:K12" si="3">ROUND((H11*D11),2)</f>
        <v>2902.74</v>
      </c>
    </row>
    <row r="12" spans="1:26" x14ac:dyDescent="0.2">
      <c r="A12" s="19">
        <v>2</v>
      </c>
      <c r="B12" s="28" t="s">
        <v>28</v>
      </c>
      <c r="C12" s="28" t="s">
        <v>20</v>
      </c>
      <c r="D12" s="29">
        <v>70</v>
      </c>
      <c r="E12" s="21">
        <v>984</v>
      </c>
      <c r="F12" s="21">
        <v>993.84</v>
      </c>
      <c r="G12" s="21">
        <v>1003.68</v>
      </c>
      <c r="H12" s="16">
        <f t="shared" si="0"/>
        <v>993.84</v>
      </c>
      <c r="I12" s="17">
        <f t="shared" si="1"/>
        <v>9.839999999999975</v>
      </c>
      <c r="J12" s="18">
        <f t="shared" si="2"/>
        <v>0.99009900990098754</v>
      </c>
      <c r="K12" s="21">
        <f t="shared" si="3"/>
        <v>69568.800000000003</v>
      </c>
    </row>
    <row r="13" spans="1:26" x14ac:dyDescent="0.2">
      <c r="A13" s="19">
        <v>3</v>
      </c>
      <c r="B13" s="28" t="s">
        <v>29</v>
      </c>
      <c r="C13" s="28" t="s">
        <v>20</v>
      </c>
      <c r="D13" s="29">
        <v>120</v>
      </c>
      <c r="E13" s="21">
        <v>256</v>
      </c>
      <c r="F13" s="21">
        <v>258.56</v>
      </c>
      <c r="G13" s="21">
        <v>261.12</v>
      </c>
      <c r="H13" s="16">
        <f t="shared" ref="H13:H14" si="4">ROUND(AVERAGE(E13:G13),2)</f>
        <v>258.56</v>
      </c>
      <c r="I13" s="17">
        <f t="shared" ref="I13:I14" si="5">STDEV(E13:G13)</f>
        <v>2.5600000000000023</v>
      </c>
      <c r="J13" s="18">
        <f t="shared" ref="J13:J14" si="6">I13/H13*100</f>
        <v>0.99009900990099098</v>
      </c>
      <c r="K13" s="21">
        <f t="shared" ref="K13:K14" si="7">ROUND((H13*D13),2)</f>
        <v>31027.200000000001</v>
      </c>
    </row>
    <row r="14" spans="1:26" ht="13.5" thickBot="1" x14ac:dyDescent="0.25">
      <c r="A14" s="24">
        <v>4</v>
      </c>
      <c r="B14" s="28" t="s">
        <v>30</v>
      </c>
      <c r="C14" s="28" t="s">
        <v>21</v>
      </c>
      <c r="D14" s="29">
        <v>3</v>
      </c>
      <c r="E14" s="21">
        <v>219</v>
      </c>
      <c r="F14" s="21">
        <v>221.19</v>
      </c>
      <c r="G14" s="21">
        <v>223.38</v>
      </c>
      <c r="H14" s="16">
        <f t="shared" si="4"/>
        <v>221.19</v>
      </c>
      <c r="I14" s="17">
        <f t="shared" si="5"/>
        <v>2.1899999999999977</v>
      </c>
      <c r="J14" s="18">
        <f t="shared" si="6"/>
        <v>0.99009900990098909</v>
      </c>
      <c r="K14" s="21">
        <f t="shared" si="7"/>
        <v>663.57</v>
      </c>
    </row>
    <row r="15" spans="1:26" ht="15.75" customHeight="1" thickBot="1" x14ac:dyDescent="0.25">
      <c r="A15" s="49" t="s">
        <v>13</v>
      </c>
      <c r="B15" s="50"/>
      <c r="C15" s="50"/>
      <c r="D15" s="50"/>
      <c r="E15" s="50"/>
      <c r="F15" s="50"/>
      <c r="G15" s="50"/>
      <c r="H15" s="50"/>
      <c r="I15" s="50"/>
      <c r="J15" s="50"/>
      <c r="K15" s="10">
        <f>SUM(K11:K14)</f>
        <v>104162.31000000001</v>
      </c>
    </row>
    <row r="16" spans="1:26" x14ac:dyDescent="0.2">
      <c r="E16" s="23"/>
      <c r="F16" s="23"/>
      <c r="G16" s="23"/>
    </row>
    <row r="17" spans="2:11" ht="15" x14ac:dyDescent="0.25">
      <c r="B17" s="39" t="s">
        <v>25</v>
      </c>
      <c r="C17" s="40"/>
      <c r="D17" s="40"/>
      <c r="E17" s="40"/>
      <c r="F17" s="40"/>
      <c r="G17" s="40"/>
      <c r="H17" s="40"/>
      <c r="I17" s="40"/>
      <c r="J17" s="40"/>
      <c r="K17" s="1" t="s">
        <v>19</v>
      </c>
    </row>
  </sheetData>
  <mergeCells count="19">
    <mergeCell ref="B17:J17"/>
    <mergeCell ref="A1:K1"/>
    <mergeCell ref="A2:K2"/>
    <mergeCell ref="A3:K3"/>
    <mergeCell ref="A4:D4"/>
    <mergeCell ref="E4:K4"/>
    <mergeCell ref="A15:J15"/>
    <mergeCell ref="A9:A10"/>
    <mergeCell ref="A5:D5"/>
    <mergeCell ref="E5:F5"/>
    <mergeCell ref="G5:J5"/>
    <mergeCell ref="A6:D6"/>
    <mergeCell ref="E6:K6"/>
    <mergeCell ref="A8:K8"/>
    <mergeCell ref="B9:B10"/>
    <mergeCell ref="D9:D10"/>
    <mergeCell ref="E9:G9"/>
    <mergeCell ref="H9:J9"/>
    <mergeCell ref="C9:C10"/>
  </mergeCells>
  <pageMargins left="0.31496062992125984" right="0.31496062992125984" top="0.19685039370078741" bottom="0.19685039370078741" header="0.19685039370078741" footer="0.19685039370078741"/>
  <pageSetup paperSize="9" scale="84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5" sqref="B5"/>
    </sheetView>
  </sheetViews>
  <sheetFormatPr defaultRowHeight="15" x14ac:dyDescent="0.25"/>
  <cols>
    <col min="1" max="1" width="24.7109375" customWidth="1"/>
    <col min="2" max="2" width="35" customWidth="1"/>
  </cols>
  <sheetData>
    <row r="1" spans="2:2" x14ac:dyDescent="0.25">
      <c r="B1" s="11"/>
    </row>
    <row r="2" spans="2:2" x14ac:dyDescent="0.25">
      <c r="B2" s="11"/>
    </row>
    <row r="3" spans="2:2" x14ac:dyDescent="0.25">
      <c r="B3" s="11"/>
    </row>
    <row r="4" spans="2:2" x14ac:dyDescent="0.25">
      <c r="B4" s="12"/>
    </row>
    <row r="5" spans="2:2" x14ac:dyDescent="0.25">
      <c r="B5" s="13"/>
    </row>
    <row r="6" spans="2:2" x14ac:dyDescent="0.25">
      <c r="B6" s="11"/>
    </row>
    <row r="7" spans="2:2" x14ac:dyDescent="0.25">
      <c r="B7" s="11"/>
    </row>
    <row r="8" spans="2:2" x14ac:dyDescent="0.25">
      <c r="B8" s="11"/>
    </row>
    <row r="9" spans="2:2" x14ac:dyDescent="0.25">
      <c r="B9" s="11"/>
    </row>
    <row r="10" spans="2:2" x14ac:dyDescent="0.25">
      <c r="B10" s="11"/>
    </row>
    <row r="11" spans="2:2" x14ac:dyDescent="0.25">
      <c r="B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№1_Расчет НМЦК</vt:lpstr>
      <vt:lpstr>Лист1</vt:lpstr>
      <vt:lpstr>'Приложение №1_Расчет НМЦК'!Заголовки_для_печати</vt:lpstr>
      <vt:lpstr>'Приложение №1_Расчет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d.lobynets</dc:creator>
  <cp:lastModifiedBy>Демчук Анна Константиновна</cp:lastModifiedBy>
  <cp:lastPrinted>2026-08-25T07:06:15Z</cp:lastPrinted>
  <dcterms:created xsi:type="dcterms:W3CDTF">2014-01-15T18:15:09Z</dcterms:created>
  <dcterms:modified xsi:type="dcterms:W3CDTF">2026-08-25T08:46:33Z</dcterms:modified>
</cp:coreProperties>
</file>