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414B1D9-7B1B-4552-804F-59477FBB8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<sst xmlns="http://schemas.openxmlformats.org/spreadsheetml/2006/main" count="29" uniqueCount="27">
  <si>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</si>
  <si>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</si>
  <si>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</si>
  <si>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</si>
  <si>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</si>
  <si>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</si>
  <si>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</si>
  <si>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</si>
  <si>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</si>
  <si>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</si>
  <si>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</si>
  <si>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</si>
  <si>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</si>
  <si>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</si>
  <si>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</si>
  <si>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</si>
  <si>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</si>
  <si>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</si>
  <si>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№1</t>
  </si>
  <si>
    <t>Коммерческое предложение №2</t>
  </si>
  <si>
    <t>Коммерческое предложение от №3</t>
  </si>
  <si>
    <t>Чечётина Е.В.</t>
  </si>
  <si>
    <t xml:space="preserve">Выполнение работ по замене оборудования для очистки воды в котельной </t>
  </si>
  <si>
    <t>усл.ед</t>
  </si>
  <si>
    <t>№б/н от 24.04.2026</t>
  </si>
  <si>
    <t>№ 92-КПот 24.04.2026</t>
  </si>
  <si>
    <t>№ 306242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</si>
</sst>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vertical="center" wrapText="1"/>
    </xf>
    <xf numFmtId="0" fontId="3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39"/>
  <sheetViews>
    <sheetView showGridLines="0" tabSelected="1" topLeftCell="A3" zoomScale="110" zoomScaleNormal="110" workbookViewId="0">
      <selection activeCell="G21" sqref="G21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44" ht="34.1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44" ht="198.6" customHeight="1" thickBot="1">
      <c r="A3" s="7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44" ht="40.9" customHeight="1">
      <c r="A4" s="60" t="s">
        <v>9</v>
      </c>
      <c r="B4" s="60" t="s">
        <v>0</v>
      </c>
      <c r="C4" s="60" t="s">
        <v>1</v>
      </c>
      <c r="D4" s="60" t="s">
        <v>8</v>
      </c>
      <c r="E4" s="64" t="s">
        <v>18</v>
      </c>
      <c r="F4" s="64" t="s">
        <v>19</v>
      </c>
      <c r="G4" s="64" t="s">
        <v>20</v>
      </c>
      <c r="H4" s="84" t="s">
        <v>5</v>
      </c>
      <c r="I4" s="61" t="s">
        <v>3</v>
      </c>
      <c r="J4" s="61" t="s">
        <v>6</v>
      </c>
      <c r="K4" s="60" t="s">
        <v>4</v>
      </c>
      <c r="L4" s="60" t="s">
        <v>2</v>
      </c>
      <c r="M4" s="83" t="s">
        <v>7</v>
      </c>
      <c r="N4" s="2"/>
      <c r="O4" s="2"/>
      <c r="P4" s="2"/>
      <c r="Q4" s="7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60"/>
      <c r="B5" s="60"/>
      <c r="C5" s="60"/>
      <c r="D5" s="60"/>
      <c r="E5" s="65"/>
      <c r="F5" s="65"/>
      <c r="G5" s="65"/>
      <c r="H5" s="85"/>
      <c r="I5" s="79"/>
      <c r="J5" s="79"/>
      <c r="K5" s="60"/>
      <c r="L5" s="60"/>
      <c r="M5" s="83"/>
      <c r="N5" s="2"/>
      <c r="O5" s="2"/>
      <c r="P5" s="2"/>
      <c r="Q5" s="7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61"/>
      <c r="B6" s="61"/>
      <c r="C6" s="61"/>
      <c r="D6" s="61"/>
      <c r="E6" s="66"/>
      <c r="F6" s="66"/>
      <c r="G6" s="66"/>
      <c r="H6" s="86"/>
      <c r="I6" s="80"/>
      <c r="J6" s="80"/>
      <c r="K6" s="60"/>
      <c r="L6" s="60"/>
      <c r="M6" s="83"/>
      <c r="N6" s="2"/>
      <c r="O6" s="2"/>
      <c r="P6" s="2"/>
      <c r="Q6" s="7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47.25">
      <c r="A7" s="50">
        <v>1</v>
      </c>
      <c r="B7" s="53" t="s">
        <v>22</v>
      </c>
      <c r="C7" s="55" t="s">
        <v>23</v>
      </c>
      <c r="D7" s="53">
        <v>1</v>
      </c>
      <c r="E7" s="52">
        <v>338920</v>
      </c>
      <c r="F7" s="52">
        <v>451250</v>
      </c>
      <c r="G7" s="52">
        <v>446917</v>
      </c>
      <c r="H7" s="51">
        <f>ROUND(AVERAGE(E7:G7),2)</f>
        <v>412362.33</v>
      </c>
      <c r="I7" s="18">
        <f>COUNT(E7:G7)</f>
        <v>3</v>
      </c>
      <c r="J7" s="18">
        <f>STDEV(E7:G7)</f>
        <v>63639.814317244389</v>
      </c>
      <c r="K7" s="18">
        <f t="shared" ref="K7" si="0">J7/H7*100</f>
        <v>15.432984462291788</v>
      </c>
      <c r="L7" s="19" t="str">
        <f t="shared" ref="L7" si="1">IF(K7&lt;33,"ОДНОРОДНЫЕ","НЕОДНОРОДНЫЕ")</f>
        <v>ОДНОРОДНЫЕ</v>
      </c>
      <c r="M7" s="20">
        <f>H7*D7</f>
        <v>412362.33</v>
      </c>
      <c r="N7" s="49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4">
        <f>SUM(M7:M7)</f>
        <v>412362.33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81" t="s">
        <v>12</v>
      </c>
      <c r="C10" s="81"/>
      <c r="D10" s="81"/>
      <c r="E10" s="81"/>
      <c r="F10" s="81"/>
      <c r="G10" s="81"/>
      <c r="H10" s="81"/>
      <c r="I10" s="81"/>
      <c r="J10" s="81"/>
      <c r="K10" s="81"/>
      <c r="L10" s="82">
        <f>M8</f>
        <v>412362.33</v>
      </c>
      <c r="M10" s="82"/>
      <c r="N10" s="76"/>
      <c r="O10" s="77"/>
    </row>
    <row r="11" spans="1:44" ht="18.75">
      <c r="A11" s="3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63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8.75">
      <c r="A13" s="32"/>
      <c r="B13" s="33"/>
      <c r="C13" s="34"/>
      <c r="D13" s="34"/>
      <c r="E13" s="35"/>
      <c r="F13" s="35"/>
      <c r="G13" s="35"/>
      <c r="H13" s="36"/>
      <c r="I13" s="36"/>
      <c r="J13" s="36"/>
      <c r="K13" s="36"/>
      <c r="L13" s="37"/>
      <c r="M13" s="32"/>
      <c r="N13" s="25"/>
    </row>
    <row r="14" spans="1:44" ht="17.25" customHeight="1">
      <c r="A14" s="32"/>
      <c r="B14" s="42" t="s">
        <v>13</v>
      </c>
      <c r="C14" s="34">
        <v>1</v>
      </c>
      <c r="D14" s="58" t="str">
        <f>E4</f>
        <v>Коммерческое предложение №1</v>
      </c>
      <c r="E14" s="58"/>
      <c r="F14" s="58"/>
      <c r="G14" s="58"/>
      <c r="H14" s="56"/>
      <c r="I14" s="59" t="s">
        <v>24</v>
      </c>
      <c r="J14" s="59"/>
      <c r="K14" s="5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58" t="str">
        <f>F4</f>
        <v>Коммерческое предложение №2</v>
      </c>
      <c r="E15" s="58"/>
      <c r="F15" s="58"/>
      <c r="G15" s="58"/>
      <c r="H15" s="56"/>
      <c r="I15" s="59" t="s">
        <v>25</v>
      </c>
      <c r="J15" s="59"/>
      <c r="K15" s="5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58" t="str">
        <f>G4</f>
        <v>Коммерческое предложение от №3</v>
      </c>
      <c r="E16" s="58"/>
      <c r="F16" s="58"/>
      <c r="G16" s="58"/>
      <c r="H16" s="58"/>
      <c r="I16" s="59" t="s">
        <v>26</v>
      </c>
      <c r="J16" s="59"/>
      <c r="K16" s="59"/>
      <c r="L16" s="40"/>
      <c r="M16" s="41"/>
      <c r="N16" s="25"/>
    </row>
    <row r="17" spans="1:14" ht="15.75">
      <c r="A17" s="32"/>
      <c r="B17" s="43" t="s">
        <v>15</v>
      </c>
      <c r="C17" s="32"/>
      <c r="D17" s="32"/>
      <c r="E17" s="44"/>
      <c r="F17" s="44"/>
      <c r="G17" s="45">
        <v>46234</v>
      </c>
      <c r="H17" s="38"/>
      <c r="I17" s="39"/>
      <c r="J17" s="39"/>
      <c r="K17" s="39"/>
      <c r="L17" s="40"/>
      <c r="M17" s="41"/>
      <c r="N17" s="25"/>
    </row>
    <row r="18" spans="1:14" ht="15.75">
      <c r="A18" s="32"/>
      <c r="B18" s="46" t="s">
        <v>14</v>
      </c>
      <c r="C18" s="32"/>
      <c r="D18" s="32"/>
      <c r="E18" s="32"/>
      <c r="F18" s="57" t="s">
        <v>21</v>
      </c>
      <c r="G18" s="32"/>
      <c r="H18" s="38"/>
      <c r="I18" s="39"/>
      <c r="J18" s="39"/>
      <c r="K18" s="39"/>
      <c r="L18" s="40"/>
      <c r="M18" s="41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7"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1:K11"/>
    <mergeCell ref="L11:M11"/>
    <mergeCell ref="G4:G6"/>
    <mergeCell ref="D14:G14"/>
    <mergeCell ref="D15:G15"/>
    <mergeCell ref="I14:K14"/>
    <mergeCell ref="I15:K15"/>
    <mergeCell ref="I16:K16"/>
    <mergeCell ref="D16:H16"/>
  </mergeCells>
  <phoneticPr fontId="29" type="noConversion"/>
  <conditionalFormatting sqref="L7 L9 L14:L29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2026-08-27T06:54:02Z</dcterms:modified>
</cp:coreProperties>
</file>