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2" i="9" l="1"/>
  <c r="S22" i="9" s="1"/>
  <c r="T22" i="9" s="1"/>
  <c r="O22" i="9"/>
  <c r="U22" i="9"/>
  <c r="V22" i="9"/>
  <c r="W22" i="9"/>
  <c r="N23" i="9"/>
  <c r="S23" i="9" s="1"/>
  <c r="T23" i="9" s="1"/>
  <c r="O23" i="9"/>
  <c r="U23" i="9"/>
  <c r="V23" i="9"/>
  <c r="W23" i="9"/>
  <c r="N24" i="9"/>
  <c r="S24" i="9" s="1"/>
  <c r="T24" i="9" s="1"/>
  <c r="O24" i="9"/>
  <c r="P24" i="9" s="1"/>
  <c r="U24" i="9"/>
  <c r="V24" i="9"/>
  <c r="W24" i="9"/>
  <c r="N25" i="9"/>
  <c r="S25" i="9" s="1"/>
  <c r="T25" i="9" s="1"/>
  <c r="O25" i="9"/>
  <c r="U25" i="9"/>
  <c r="V25" i="9"/>
  <c r="W25" i="9"/>
  <c r="N26" i="9"/>
  <c r="S26" i="9" s="1"/>
  <c r="T26" i="9" s="1"/>
  <c r="O26" i="9"/>
  <c r="U26" i="9"/>
  <c r="V26" i="9"/>
  <c r="W26" i="9"/>
  <c r="N27" i="9"/>
  <c r="S27" i="9" s="1"/>
  <c r="T27" i="9" s="1"/>
  <c r="O27" i="9"/>
  <c r="U27" i="9"/>
  <c r="V27" i="9"/>
  <c r="W27" i="9"/>
  <c r="N28" i="9"/>
  <c r="S28" i="9" s="1"/>
  <c r="T28" i="9" s="1"/>
  <c r="O28" i="9"/>
  <c r="U28" i="9"/>
  <c r="V28" i="9"/>
  <c r="W28" i="9"/>
  <c r="A26" i="9"/>
  <c r="A27" i="9" s="1"/>
  <c r="A28" i="9" s="1"/>
  <c r="P22" i="9" l="1"/>
  <c r="P28" i="9"/>
  <c r="P27" i="9"/>
  <c r="P26" i="9"/>
  <c r="P25" i="9"/>
  <c r="P23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N12" i="9"/>
  <c r="S12" i="9" s="1"/>
  <c r="T12" i="9" s="1"/>
  <c r="O12" i="9"/>
  <c r="U12" i="9"/>
  <c r="V12" i="9"/>
  <c r="W12" i="9"/>
  <c r="N13" i="9"/>
  <c r="S13" i="9" s="1"/>
  <c r="T13" i="9" s="1"/>
  <c r="O13" i="9"/>
  <c r="U13" i="9"/>
  <c r="V13" i="9"/>
  <c r="W13" i="9"/>
  <c r="N14" i="9"/>
  <c r="S14" i="9" s="1"/>
  <c r="T14" i="9" s="1"/>
  <c r="O14" i="9"/>
  <c r="U14" i="9"/>
  <c r="V14" i="9"/>
  <c r="W14" i="9"/>
  <c r="N15" i="9"/>
  <c r="S15" i="9" s="1"/>
  <c r="T15" i="9" s="1"/>
  <c r="O15" i="9"/>
  <c r="U15" i="9"/>
  <c r="V15" i="9"/>
  <c r="W15" i="9"/>
  <c r="N16" i="9"/>
  <c r="S16" i="9" s="1"/>
  <c r="T16" i="9" s="1"/>
  <c r="O16" i="9"/>
  <c r="U16" i="9"/>
  <c r="V16" i="9"/>
  <c r="W16" i="9"/>
  <c r="N17" i="9"/>
  <c r="S17" i="9" s="1"/>
  <c r="T17" i="9" s="1"/>
  <c r="O17" i="9"/>
  <c r="U17" i="9"/>
  <c r="V17" i="9"/>
  <c r="W17" i="9"/>
  <c r="N18" i="9"/>
  <c r="S18" i="9" s="1"/>
  <c r="T18" i="9" s="1"/>
  <c r="O18" i="9"/>
  <c r="U18" i="9"/>
  <c r="V18" i="9"/>
  <c r="W18" i="9"/>
  <c r="N19" i="9"/>
  <c r="S19" i="9" s="1"/>
  <c r="T19" i="9" s="1"/>
  <c r="O19" i="9"/>
  <c r="U19" i="9"/>
  <c r="V19" i="9"/>
  <c r="W19" i="9"/>
  <c r="N20" i="9"/>
  <c r="S20" i="9" s="1"/>
  <c r="T20" i="9" s="1"/>
  <c r="O20" i="9"/>
  <c r="U20" i="9"/>
  <c r="V20" i="9"/>
  <c r="W20" i="9"/>
  <c r="N21" i="9"/>
  <c r="S21" i="9" s="1"/>
  <c r="T21" i="9" s="1"/>
  <c r="O21" i="9"/>
  <c r="U21" i="9"/>
  <c r="V21" i="9"/>
  <c r="W21" i="9"/>
  <c r="P12" i="9" l="1"/>
  <c r="P20" i="9"/>
  <c r="P16" i="9"/>
  <c r="P14" i="9"/>
  <c r="P18" i="9"/>
  <c r="P21" i="9"/>
  <c r="P19" i="9"/>
  <c r="P17" i="9"/>
  <c r="P15" i="9"/>
  <c r="P13" i="9"/>
  <c r="O11" i="9" l="1"/>
  <c r="W11" i="9" l="1"/>
  <c r="V11" i="9"/>
  <c r="U11" i="9"/>
  <c r="U30" i="9" s="1"/>
  <c r="N11" i="9"/>
  <c r="W30" i="9" l="1"/>
  <c r="S11" i="9"/>
  <c r="T11" i="9" s="1"/>
  <c r="T30" i="9" s="1"/>
  <c r="V30" i="9"/>
  <c r="P11" i="9"/>
</calcChain>
</file>

<file path=xl/sharedStrings.xml><?xml version="1.0" encoding="utf-8"?>
<sst xmlns="http://schemas.openxmlformats.org/spreadsheetml/2006/main" count="86" uniqueCount="67">
  <si>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</si>
  <si>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</si>
  <si>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</si>
  <si>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</si>
  <si>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</si>
  <si>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</si>
  <si>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</si>
  <si>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</si>
  <si>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</si>
  <si>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</si>
  <si>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</si>
  <si>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</si>
  <si>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</si>
  <si>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</si>
  <si>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</si>
  <si>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</si>
  <si>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</si>
  <si>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</si>
  <si>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</si>
  <si>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</si>
  <si>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</si>
  <si>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</si>
  <si>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</si>
  <si>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</si>
  <si>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</si>
  <si>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</si>
  <si>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</si>
  <si>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</si>
  <si>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</si>
  <si>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</si>
  <si>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</si>
  <si>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</si>
  <si>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</si>
  <si>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</si>
  <si>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</si>
  <si>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</si>
  <si>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</si>
  <si>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</si>
  <si>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</si>
  <si>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</si>
  <si>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</si>
  <si>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>Наименование товаров, работ, услуг*</t>
  </si>
  <si>
    <t>Ед.изм</t>
  </si>
  <si>
    <t>шт</t>
  </si>
  <si>
    <t xml:space="preserve">        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</si>
  <si>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 xml:space="preserve">   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</si>
  <si>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  Наименование валюты в соответствии с общероссийским классификатором валют - Российский рубль</t>
  </si>
  <si>
    <t>Выключатель автоматический модульный 1п С 10А 4,5кА ВА47-29 KARAT IEK MVA20-1-010-C или эквивалент</t>
  </si>
  <si>
    <t>Выключатель автоматический модульный 1п С 16А 4,5кА ВА47-29 KARAT IEK MVA20-1-016-C или эквивалент</t>
  </si>
  <si>
    <t>Выключатель автоматический модульный 1п С 25А 4,5кА ВА47-29 KARAT IEK MVA20-1-025-C или эквивалент</t>
  </si>
  <si>
    <t>Выключатель автоматический модульный 1п С 32А 4,5кА ВА47-29 KARAT IEK MVA20-1-032-C или эквивалент</t>
  </si>
  <si>
    <t>Выключатель автоматический модульный 1п С 40А 4,5кА ВА47-29 KARAT IEK MVA20-1-040-C или эквивалент</t>
  </si>
  <si>
    <t>Выключатель автоматический модульный 2п С 25А 4,5кА ВА47-29 KARAT IEK MVA20-2-025-C или эквивалент</t>
  </si>
  <si>
    <t>Выключатель автоматический модульный 2п С 32А 4,5кА ВА47-29 KARAT IEK MVA20-2-032-C или эквивалент</t>
  </si>
  <si>
    <t>Выключатель автоматический модульный 3п С 25А 4,5кА ВА47-29 KARAT IEK MVA20-3-025-C или эквивалент</t>
  </si>
  <si>
    <t>Выключатель автоматический модульный 3п С 32А 4,5кА ВА47-29 KARAT IEK MVA20-3-032-C или эквивалент</t>
  </si>
  <si>
    <t>Выключатель автоматический модульный 3п С 50А 4,5кА ВА47-29 KARAT IEK MVA20-3-050-C или эквивалент</t>
  </si>
  <si>
    <t>Выключатель автоматический модульный 3п С 63А 4,5кА ВА47-29 KARAT IEK MVA20-3-063-C или эквивалент</t>
  </si>
  <si>
    <t>Выключатель автоматический модульный 3п С 100А 10кА ВА47-100 KARAT IEK MVA40-3-100-C или эквивалент</t>
  </si>
  <si>
    <t>Выключатель автоматический модульный 3п С 125А 15кА ВА47-150 KARAT IEK MVA50-3-125-C или эквивалент</t>
  </si>
  <si>
    <t>Фотореле ФР-7Е 220В 50Гц с датчиком, ток контактов исполнительного реле 5А 2п УХЛ4</t>
  </si>
  <si>
    <t>Разъем РШ-ВШ 32А 220В белый РВШ 32-002 Витебск или эквивалент</t>
  </si>
  <si>
    <t>Разъем РШ-ВШ ОП 32А 380В 3Р+РЕ кругл.черн. TOKOV ELECTRIC TKL-OVOP-3P+PE-C05 или эквивалент</t>
  </si>
  <si>
    <t>Розетка ОП 32А 380В 3Р+РЕ 380В IP44 CCИ-124 IEK PSR12-032-4 или эквивалент</t>
  </si>
  <si>
    <t>Вилка эл.каб. 32А 3Р+РЕ 380В IP44 CCИ-024 IEK PSR02-032-4 или эквивалент</t>
  </si>
  <si>
    <t>Поставка электроматериалов для нужд учреждения ИК-7</t>
  </si>
  <si>
    <r>
      <t xml:space="preserve">     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194 692 (Сто девяносто четыре тысячи шестьсот девяносто два)  рубля 85 копеек</t>
    </r>
    <r>
      <rPr>
        <sz val="13"/>
        <rFont val="Times New Roman"/>
        <family val="1"/>
        <charset val="204"/>
      </rPr>
      <t xml:space="preserve">.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</si>
</sst>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9" fillId="0" borderId="0" xfId="0" applyFont="1" applyAlignment="1" applyProtection="1">
      <protection locked="0"/>
    </xf>
    <xf numFmtId="0" fontId="20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3</xdr:col>
      <xdr:colOff>466725</xdr:colOff>
      <xdr:row>33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4</xdr:col>
      <xdr:colOff>28575</xdr:colOff>
      <xdr:row>37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104775</xdr:colOff>
      <xdr:row>38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3</xdr:col>
      <xdr:colOff>85725</xdr:colOff>
      <xdr:row>45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10</xdr:row>
      <xdr:rowOff>685797</xdr:rowOff>
    </xdr:from>
    <xdr:to>
      <xdr:col>15</xdr:col>
      <xdr:colOff>1009755</xdr:colOff>
      <xdr:row>10</xdr:row>
      <xdr:rowOff>987332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11</xdr:row>
      <xdr:rowOff>685797</xdr:rowOff>
    </xdr:from>
    <xdr:to>
      <xdr:col>15</xdr:col>
      <xdr:colOff>1009755</xdr:colOff>
      <xdr:row>11</xdr:row>
      <xdr:rowOff>987332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9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9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9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0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2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3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3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3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14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23</xdr:row>
      <xdr:rowOff>685797</xdr:rowOff>
    </xdr:from>
    <xdr:to>
      <xdr:col>15</xdr:col>
      <xdr:colOff>1009755</xdr:colOff>
      <xdr:row>23</xdr:row>
      <xdr:rowOff>987332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4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23</xdr:row>
      <xdr:rowOff>685797</xdr:rowOff>
    </xdr:from>
    <xdr:to>
      <xdr:col>15</xdr:col>
      <xdr:colOff>1009755</xdr:colOff>
      <xdr:row>23</xdr:row>
      <xdr:rowOff>987332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4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5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5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5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6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6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24</xdr:row>
      <xdr:rowOff>685797</xdr:rowOff>
    </xdr:from>
    <xdr:to>
      <xdr:col>15</xdr:col>
      <xdr:colOff>1009755</xdr:colOff>
      <xdr:row>24</xdr:row>
      <xdr:rowOff>987332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6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24</xdr:row>
      <xdr:rowOff>685797</xdr:rowOff>
    </xdr:from>
    <xdr:to>
      <xdr:col>15</xdr:col>
      <xdr:colOff>1009755</xdr:colOff>
      <xdr:row>24</xdr:row>
      <xdr:rowOff>987332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7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7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7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8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25</xdr:row>
      <xdr:rowOff>685797</xdr:rowOff>
    </xdr:from>
    <xdr:to>
      <xdr:col>15</xdr:col>
      <xdr:colOff>1009755</xdr:colOff>
      <xdr:row>25</xdr:row>
      <xdr:rowOff>987332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8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25</xdr:row>
      <xdr:rowOff>685797</xdr:rowOff>
    </xdr:from>
    <xdr:to>
      <xdr:col>15</xdr:col>
      <xdr:colOff>1009755</xdr:colOff>
      <xdr:row>25</xdr:row>
      <xdr:rowOff>987332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8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9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9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9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9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20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0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0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20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0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1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1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22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2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22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3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3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topLeftCell="A28" zoomScale="80" zoomScaleNormal="80" workbookViewId="0">
      <selection activeCell="P43" sqref="P43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1.5703125" style="1" customWidth="1"/>
    <col min="6" max="7" width="10.7109375" style="1" hidden="1" customWidth="1"/>
    <col min="8" max="8" width="12" style="1" customWidth="1"/>
    <col min="9" max="9" width="11.28515625" style="1" hidden="1" customWidth="1"/>
    <col min="10" max="10" width="11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5.285156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95.25" customHeight="1" x14ac:dyDescent="0.25">
      <c r="P1" s="39" t="s">
        <v>21</v>
      </c>
      <c r="Q1" s="39"/>
      <c r="R1" s="39"/>
      <c r="S1" s="39"/>
      <c r="T1" s="39"/>
    </row>
    <row r="2" spans="1:26" s="2" customFormat="1" ht="33.75" customHeight="1" x14ac:dyDescent="0.25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6" s="3" customFormat="1" ht="7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6" s="3" customFormat="1" ht="14.25" customHeight="1" x14ac:dyDescent="0.25">
      <c r="A4" s="42" t="s">
        <v>14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6" s="3" customFormat="1" ht="30.6" customHeight="1" x14ac:dyDescent="0.25">
      <c r="A5" s="43" t="s">
        <v>0</v>
      </c>
      <c r="B5" s="43"/>
      <c r="C5" s="43"/>
      <c r="D5" s="43"/>
      <c r="E5" s="44" t="s">
        <v>65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6" s="3" customFormat="1" ht="29.25" customHeight="1" x14ac:dyDescent="0.25">
      <c r="A6" s="43" t="s">
        <v>1</v>
      </c>
      <c r="B6" s="43"/>
      <c r="C6" s="43"/>
      <c r="D6" s="43"/>
      <c r="E6" s="43" t="s">
        <v>15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6" s="3" customFormat="1" ht="18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6" ht="18" customHeight="1" x14ac:dyDescent="0.25">
      <c r="A8" s="45" t="s">
        <v>16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6" ht="45.75" customHeight="1" x14ac:dyDescent="0.25">
      <c r="A9" s="46" t="s">
        <v>2</v>
      </c>
      <c r="B9" s="46" t="s">
        <v>41</v>
      </c>
      <c r="C9" s="47" t="s">
        <v>42</v>
      </c>
      <c r="D9" s="49" t="s">
        <v>12</v>
      </c>
      <c r="E9" s="46" t="s">
        <v>11</v>
      </c>
      <c r="F9" s="46"/>
      <c r="G9" s="46"/>
      <c r="H9" s="46"/>
      <c r="I9" s="46"/>
      <c r="J9" s="46"/>
      <c r="K9" s="19"/>
      <c r="L9" s="46" t="s">
        <v>3</v>
      </c>
      <c r="M9" s="46"/>
      <c r="N9" s="49" t="s">
        <v>4</v>
      </c>
      <c r="O9" s="49"/>
      <c r="P9" s="49"/>
      <c r="Q9" s="46" t="s">
        <v>5</v>
      </c>
      <c r="R9" s="46"/>
      <c r="S9" s="46"/>
      <c r="T9" s="46"/>
    </row>
    <row r="10" spans="1:26" ht="77.25" customHeight="1" x14ac:dyDescent="0.25">
      <c r="A10" s="46"/>
      <c r="B10" s="47"/>
      <c r="C10" s="48"/>
      <c r="D10" s="49"/>
      <c r="E10" s="28" t="s">
        <v>17</v>
      </c>
      <c r="F10" s="28"/>
      <c r="G10" s="28"/>
      <c r="H10" s="28" t="s">
        <v>18</v>
      </c>
      <c r="I10" s="28" t="s">
        <v>24</v>
      </c>
      <c r="J10" s="28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48.75" customHeight="1" x14ac:dyDescent="0.25">
      <c r="A11" s="26">
        <v>1</v>
      </c>
      <c r="B11" s="34" t="s">
        <v>47</v>
      </c>
      <c r="C11" s="27" t="s">
        <v>43</v>
      </c>
      <c r="D11" s="21">
        <v>30</v>
      </c>
      <c r="E11" s="6">
        <v>188.49</v>
      </c>
      <c r="F11" s="17"/>
      <c r="G11" s="17"/>
      <c r="H11" s="6">
        <v>203.24</v>
      </c>
      <c r="I11" s="6"/>
      <c r="J11" s="6">
        <v>215.44</v>
      </c>
      <c r="K11" s="6"/>
      <c r="L11" s="6"/>
      <c r="M11" s="6"/>
      <c r="N11" s="6">
        <f t="shared" ref="N11" si="0">ROUND((E11+H11+J11)/3,2)</f>
        <v>202.39</v>
      </c>
      <c r="O11" s="18">
        <f>STDEVA(E11,H11,J11)</f>
        <v>13.4950917003183</v>
      </c>
      <c r="P11" s="18">
        <f>O11/N11*100</f>
        <v>6.6678648650221355</v>
      </c>
      <c r="Q11" s="6"/>
      <c r="R11" s="6"/>
      <c r="S11" s="6">
        <f>N11</f>
        <v>202.39</v>
      </c>
      <c r="T11" s="6">
        <f>D11*S11</f>
        <v>6071.7</v>
      </c>
      <c r="U11" s="20">
        <f t="shared" ref="U11" si="1">D11*E11</f>
        <v>5654.7000000000007</v>
      </c>
      <c r="V11" s="20">
        <f t="shared" ref="V11" si="2">D11*H11</f>
        <v>6097.2000000000007</v>
      </c>
      <c r="W11" s="20">
        <f t="shared" ref="W11" si="3">D11*J11</f>
        <v>6463.2</v>
      </c>
      <c r="X11" s="20"/>
      <c r="Y11" s="20"/>
      <c r="Z11" s="20"/>
    </row>
    <row r="12" spans="1:26" ht="51.75" customHeight="1" x14ac:dyDescent="0.25">
      <c r="A12" s="26">
        <f>1+A11</f>
        <v>2</v>
      </c>
      <c r="B12" s="34" t="s">
        <v>48</v>
      </c>
      <c r="C12" s="27" t="s">
        <v>43</v>
      </c>
      <c r="D12" s="21">
        <v>50</v>
      </c>
      <c r="E12" s="6">
        <v>164.7</v>
      </c>
      <c r="F12" s="17"/>
      <c r="G12" s="17"/>
      <c r="H12" s="6">
        <v>177.66</v>
      </c>
      <c r="I12" s="6"/>
      <c r="J12" s="6">
        <v>188.32</v>
      </c>
      <c r="K12" s="6"/>
      <c r="L12" s="6"/>
      <c r="M12" s="6"/>
      <c r="N12" s="6">
        <f t="shared" ref="N12:N21" si="4">ROUND((E12+H12+J12)/3,2)</f>
        <v>176.89</v>
      </c>
      <c r="O12" s="18">
        <f t="shared" ref="O12:O21" si="5">STDEVA(E12,H12,J12)</f>
        <v>11.82864883802598</v>
      </c>
      <c r="P12" s="18">
        <f t="shared" ref="P12:P21" si="6">O12/N12*100</f>
        <v>6.6870082186816564</v>
      </c>
      <c r="Q12" s="6"/>
      <c r="R12" s="6"/>
      <c r="S12" s="6">
        <f t="shared" ref="S12:S21" si="7">N12</f>
        <v>176.89</v>
      </c>
      <c r="T12" s="6">
        <f t="shared" ref="T12:T21" si="8">D12*S12</f>
        <v>8844.5</v>
      </c>
      <c r="U12" s="20">
        <f t="shared" ref="U12:U21" si="9">D12*E12</f>
        <v>8235</v>
      </c>
      <c r="V12" s="20">
        <f t="shared" ref="V12:V21" si="10">D12*H12</f>
        <v>8883</v>
      </c>
      <c r="W12" s="20">
        <f t="shared" ref="W12:W21" si="11">D12*J12</f>
        <v>9416</v>
      </c>
      <c r="X12" s="20"/>
      <c r="Y12" s="20"/>
      <c r="Z12" s="20"/>
    </row>
    <row r="13" spans="1:26" ht="51.75" customHeight="1" x14ac:dyDescent="0.25">
      <c r="A13" s="26">
        <f t="shared" ref="A13:A28" si="12">1+A12</f>
        <v>3</v>
      </c>
      <c r="B13" s="34" t="s">
        <v>49</v>
      </c>
      <c r="C13" s="27" t="s">
        <v>43</v>
      </c>
      <c r="D13" s="21">
        <v>50</v>
      </c>
      <c r="E13" s="6">
        <v>170.8</v>
      </c>
      <c r="F13" s="17"/>
      <c r="G13" s="17"/>
      <c r="H13" s="6">
        <v>184.35</v>
      </c>
      <c r="I13" s="6"/>
      <c r="J13" s="6">
        <v>195.42</v>
      </c>
      <c r="K13" s="6"/>
      <c r="L13" s="6"/>
      <c r="M13" s="6"/>
      <c r="N13" s="6">
        <f t="shared" si="4"/>
        <v>183.52</v>
      </c>
      <c r="O13" s="18">
        <f t="shared" si="5"/>
        <v>12.330800190309347</v>
      </c>
      <c r="P13" s="18">
        <f t="shared" si="6"/>
        <v>6.7190497985556599</v>
      </c>
      <c r="Q13" s="6"/>
      <c r="R13" s="6"/>
      <c r="S13" s="6">
        <f t="shared" si="7"/>
        <v>183.52</v>
      </c>
      <c r="T13" s="6">
        <f t="shared" si="8"/>
        <v>9176</v>
      </c>
      <c r="U13" s="20">
        <f t="shared" si="9"/>
        <v>8540</v>
      </c>
      <c r="V13" s="20">
        <f t="shared" si="10"/>
        <v>9217.5</v>
      </c>
      <c r="W13" s="20">
        <f t="shared" si="11"/>
        <v>9771</v>
      </c>
      <c r="X13" s="20"/>
      <c r="Y13" s="20"/>
      <c r="Z13" s="20"/>
    </row>
    <row r="14" spans="1:26" ht="51.75" customHeight="1" x14ac:dyDescent="0.25">
      <c r="A14" s="26">
        <f t="shared" si="12"/>
        <v>4</v>
      </c>
      <c r="B14" s="34" t="s">
        <v>50</v>
      </c>
      <c r="C14" s="27" t="s">
        <v>43</v>
      </c>
      <c r="D14" s="21">
        <v>10</v>
      </c>
      <c r="E14" s="6">
        <v>198.25</v>
      </c>
      <c r="F14" s="17"/>
      <c r="G14" s="17"/>
      <c r="H14" s="6">
        <v>213.92</v>
      </c>
      <c r="I14" s="6"/>
      <c r="J14" s="6">
        <v>226.75</v>
      </c>
      <c r="K14" s="6"/>
      <c r="L14" s="6"/>
      <c r="M14" s="6"/>
      <c r="N14" s="6">
        <f t="shared" si="4"/>
        <v>212.97</v>
      </c>
      <c r="O14" s="18">
        <f t="shared" si="5"/>
        <v>14.273564142614601</v>
      </c>
      <c r="P14" s="18">
        <f t="shared" si="6"/>
        <v>6.7021477873008415</v>
      </c>
      <c r="Q14" s="6"/>
      <c r="R14" s="6"/>
      <c r="S14" s="6">
        <f t="shared" si="7"/>
        <v>212.97</v>
      </c>
      <c r="T14" s="6">
        <f t="shared" si="8"/>
        <v>2129.6999999999998</v>
      </c>
      <c r="U14" s="20">
        <f t="shared" si="9"/>
        <v>1982.5</v>
      </c>
      <c r="V14" s="20">
        <f t="shared" si="10"/>
        <v>2139.1999999999998</v>
      </c>
      <c r="W14" s="20">
        <f t="shared" si="11"/>
        <v>2267.5</v>
      </c>
      <c r="X14" s="20"/>
      <c r="Y14" s="20"/>
      <c r="Z14" s="20"/>
    </row>
    <row r="15" spans="1:26" ht="51.75" customHeight="1" x14ac:dyDescent="0.25">
      <c r="A15" s="26">
        <f t="shared" si="12"/>
        <v>5</v>
      </c>
      <c r="B15" s="34" t="s">
        <v>51</v>
      </c>
      <c r="C15" s="27" t="s">
        <v>43</v>
      </c>
      <c r="D15" s="21">
        <v>20</v>
      </c>
      <c r="E15" s="6">
        <v>206.18</v>
      </c>
      <c r="F15" s="17"/>
      <c r="G15" s="17"/>
      <c r="H15" s="6">
        <v>222.63</v>
      </c>
      <c r="I15" s="6"/>
      <c r="J15" s="6">
        <v>235.98</v>
      </c>
      <c r="K15" s="6"/>
      <c r="L15" s="6"/>
      <c r="M15" s="6"/>
      <c r="N15" s="6">
        <f t="shared" si="4"/>
        <v>221.6</v>
      </c>
      <c r="O15" s="18">
        <f t="shared" si="5"/>
        <v>14.926849410821196</v>
      </c>
      <c r="P15" s="18">
        <f t="shared" si="6"/>
        <v>6.7359428749193127</v>
      </c>
      <c r="Q15" s="6"/>
      <c r="R15" s="6"/>
      <c r="S15" s="6">
        <f t="shared" si="7"/>
        <v>221.6</v>
      </c>
      <c r="T15" s="6">
        <f t="shared" si="8"/>
        <v>4432</v>
      </c>
      <c r="U15" s="20">
        <f t="shared" si="9"/>
        <v>4123.6000000000004</v>
      </c>
      <c r="V15" s="20">
        <f t="shared" si="10"/>
        <v>4452.6000000000004</v>
      </c>
      <c r="W15" s="20">
        <f t="shared" si="11"/>
        <v>4719.5999999999995</v>
      </c>
      <c r="X15" s="20"/>
      <c r="Y15" s="20"/>
      <c r="Z15" s="20"/>
    </row>
    <row r="16" spans="1:26" ht="51.75" customHeight="1" x14ac:dyDescent="0.25">
      <c r="A16" s="26">
        <f t="shared" si="12"/>
        <v>6</v>
      </c>
      <c r="B16" s="34" t="s">
        <v>52</v>
      </c>
      <c r="C16" s="27" t="s">
        <v>43</v>
      </c>
      <c r="D16" s="21">
        <v>10</v>
      </c>
      <c r="E16" s="6">
        <v>396.5</v>
      </c>
      <c r="F16" s="17"/>
      <c r="G16" s="17"/>
      <c r="H16" s="6">
        <v>427.78</v>
      </c>
      <c r="I16" s="6"/>
      <c r="J16" s="6">
        <v>453.45</v>
      </c>
      <c r="K16" s="6"/>
      <c r="L16" s="6"/>
      <c r="M16" s="6"/>
      <c r="N16" s="6">
        <f t="shared" si="4"/>
        <v>425.91</v>
      </c>
      <c r="O16" s="18">
        <f t="shared" si="5"/>
        <v>28.521015059075292</v>
      </c>
      <c r="P16" s="18">
        <f t="shared" si="6"/>
        <v>6.6964887086650435</v>
      </c>
      <c r="Q16" s="6"/>
      <c r="R16" s="6"/>
      <c r="S16" s="6">
        <f t="shared" si="7"/>
        <v>425.91</v>
      </c>
      <c r="T16" s="6">
        <f t="shared" si="8"/>
        <v>4259.1000000000004</v>
      </c>
      <c r="U16" s="20">
        <f t="shared" si="9"/>
        <v>3965</v>
      </c>
      <c r="V16" s="20">
        <f t="shared" si="10"/>
        <v>4277.7999999999993</v>
      </c>
      <c r="W16" s="20">
        <f t="shared" si="11"/>
        <v>4534.5</v>
      </c>
      <c r="X16" s="20"/>
      <c r="Y16" s="20"/>
      <c r="Z16" s="20"/>
    </row>
    <row r="17" spans="1:26" ht="51.75" customHeight="1" x14ac:dyDescent="0.25">
      <c r="A17" s="26">
        <f t="shared" si="12"/>
        <v>7</v>
      </c>
      <c r="B17" s="34" t="s">
        <v>53</v>
      </c>
      <c r="C17" s="27" t="s">
        <v>43</v>
      </c>
      <c r="D17" s="21">
        <v>10</v>
      </c>
      <c r="E17" s="6">
        <v>396.5</v>
      </c>
      <c r="F17" s="17"/>
      <c r="G17" s="17"/>
      <c r="H17" s="6">
        <v>427.73</v>
      </c>
      <c r="I17" s="6"/>
      <c r="J17" s="6">
        <v>453.4</v>
      </c>
      <c r="K17" s="6"/>
      <c r="L17" s="6"/>
      <c r="M17" s="6"/>
      <c r="N17" s="6">
        <f t="shared" si="4"/>
        <v>425.88</v>
      </c>
      <c r="O17" s="18">
        <f t="shared" si="5"/>
        <v>28.495238783581595</v>
      </c>
      <c r="P17" s="18">
        <f t="shared" si="6"/>
        <v>6.6909079514373984</v>
      </c>
      <c r="Q17" s="6"/>
      <c r="R17" s="6"/>
      <c r="S17" s="6">
        <f t="shared" si="7"/>
        <v>425.88</v>
      </c>
      <c r="T17" s="6">
        <f t="shared" si="8"/>
        <v>4258.8</v>
      </c>
      <c r="U17" s="20">
        <f t="shared" si="9"/>
        <v>3965</v>
      </c>
      <c r="V17" s="20">
        <f t="shared" si="10"/>
        <v>4277.3</v>
      </c>
      <c r="W17" s="20">
        <f t="shared" si="11"/>
        <v>4534</v>
      </c>
      <c r="X17" s="20"/>
      <c r="Y17" s="20"/>
      <c r="Z17" s="20"/>
    </row>
    <row r="18" spans="1:26" ht="51.75" customHeight="1" x14ac:dyDescent="0.25">
      <c r="A18" s="26">
        <f t="shared" si="12"/>
        <v>8</v>
      </c>
      <c r="B18" s="34" t="s">
        <v>54</v>
      </c>
      <c r="C18" s="27" t="s">
        <v>43</v>
      </c>
      <c r="D18" s="21">
        <v>30</v>
      </c>
      <c r="E18" s="6">
        <v>542.9</v>
      </c>
      <c r="F18" s="17"/>
      <c r="G18" s="17"/>
      <c r="H18" s="6">
        <v>585.77</v>
      </c>
      <c r="I18" s="6"/>
      <c r="J18" s="6">
        <v>620.91999999999996</v>
      </c>
      <c r="K18" s="6"/>
      <c r="L18" s="6"/>
      <c r="M18" s="6"/>
      <c r="N18" s="6">
        <f t="shared" si="4"/>
        <v>583.20000000000005</v>
      </c>
      <c r="O18" s="18">
        <f t="shared" si="5"/>
        <v>39.073605328064275</v>
      </c>
      <c r="P18" s="18">
        <f t="shared" si="6"/>
        <v>6.6998637393800191</v>
      </c>
      <c r="Q18" s="6"/>
      <c r="R18" s="6"/>
      <c r="S18" s="6">
        <f t="shared" si="7"/>
        <v>583.20000000000005</v>
      </c>
      <c r="T18" s="6">
        <f t="shared" si="8"/>
        <v>17496</v>
      </c>
      <c r="U18" s="20">
        <f t="shared" si="9"/>
        <v>16287</v>
      </c>
      <c r="V18" s="20">
        <f t="shared" si="10"/>
        <v>17573.099999999999</v>
      </c>
      <c r="W18" s="20">
        <f t="shared" si="11"/>
        <v>18627.599999999999</v>
      </c>
      <c r="X18" s="20"/>
      <c r="Y18" s="20"/>
      <c r="Z18" s="20"/>
    </row>
    <row r="19" spans="1:26" ht="51.75" customHeight="1" x14ac:dyDescent="0.25">
      <c r="A19" s="26">
        <f t="shared" si="12"/>
        <v>9</v>
      </c>
      <c r="B19" s="34" t="s">
        <v>55</v>
      </c>
      <c r="C19" s="27" t="s">
        <v>43</v>
      </c>
      <c r="D19" s="21">
        <v>30</v>
      </c>
      <c r="E19" s="6">
        <v>586.21</v>
      </c>
      <c r="F19" s="17"/>
      <c r="G19" s="17"/>
      <c r="H19" s="6">
        <v>632.51</v>
      </c>
      <c r="I19" s="6"/>
      <c r="J19" s="6">
        <v>670.46</v>
      </c>
      <c r="K19" s="6"/>
      <c r="L19" s="6"/>
      <c r="M19" s="6"/>
      <c r="N19" s="6">
        <f t="shared" si="4"/>
        <v>629.73</v>
      </c>
      <c r="O19" s="18">
        <f t="shared" si="5"/>
        <v>42.193907538095274</v>
      </c>
      <c r="P19" s="18">
        <f t="shared" si="6"/>
        <v>6.7003172054841391</v>
      </c>
      <c r="Q19" s="6"/>
      <c r="R19" s="6"/>
      <c r="S19" s="6">
        <f t="shared" si="7"/>
        <v>629.73</v>
      </c>
      <c r="T19" s="6">
        <f t="shared" si="8"/>
        <v>18891.900000000001</v>
      </c>
      <c r="U19" s="20">
        <f t="shared" si="9"/>
        <v>17586.300000000003</v>
      </c>
      <c r="V19" s="20">
        <f t="shared" si="10"/>
        <v>18975.3</v>
      </c>
      <c r="W19" s="20">
        <f t="shared" si="11"/>
        <v>20113.800000000003</v>
      </c>
      <c r="X19" s="20"/>
      <c r="Y19" s="20"/>
      <c r="Z19" s="20"/>
    </row>
    <row r="20" spans="1:26" ht="51.75" customHeight="1" x14ac:dyDescent="0.25">
      <c r="A20" s="26">
        <f t="shared" si="12"/>
        <v>10</v>
      </c>
      <c r="B20" s="33" t="s">
        <v>56</v>
      </c>
      <c r="C20" s="27" t="s">
        <v>43</v>
      </c>
      <c r="D20" s="21">
        <v>20</v>
      </c>
      <c r="E20" s="6">
        <v>738.71</v>
      </c>
      <c r="F20" s="17"/>
      <c r="G20" s="17"/>
      <c r="H20" s="6">
        <v>797.30499999999995</v>
      </c>
      <c r="I20" s="6"/>
      <c r="J20" s="6">
        <v>845.14</v>
      </c>
      <c r="K20" s="6"/>
      <c r="L20" s="6"/>
      <c r="M20" s="6"/>
      <c r="N20" s="6">
        <f t="shared" si="4"/>
        <v>793.72</v>
      </c>
      <c r="O20" s="18">
        <f t="shared" si="5"/>
        <v>53.30557530252657</v>
      </c>
      <c r="P20" s="18">
        <f t="shared" si="6"/>
        <v>6.7159168601681403</v>
      </c>
      <c r="Q20" s="6"/>
      <c r="R20" s="6"/>
      <c r="S20" s="6">
        <f t="shared" si="7"/>
        <v>793.72</v>
      </c>
      <c r="T20" s="6">
        <f t="shared" si="8"/>
        <v>15874.400000000001</v>
      </c>
      <c r="U20" s="20">
        <f t="shared" si="9"/>
        <v>14774.2</v>
      </c>
      <c r="V20" s="20">
        <f t="shared" si="10"/>
        <v>15946.099999999999</v>
      </c>
      <c r="W20" s="20">
        <f t="shared" si="11"/>
        <v>16902.8</v>
      </c>
      <c r="X20" s="20"/>
      <c r="Y20" s="20"/>
      <c r="Z20" s="20"/>
    </row>
    <row r="21" spans="1:26" ht="51.75" customHeight="1" x14ac:dyDescent="0.25">
      <c r="A21" s="26">
        <f t="shared" si="12"/>
        <v>11</v>
      </c>
      <c r="B21" s="33" t="s">
        <v>57</v>
      </c>
      <c r="C21" s="27" t="s">
        <v>43</v>
      </c>
      <c r="D21" s="21">
        <v>20</v>
      </c>
      <c r="E21" s="6">
        <v>724.68</v>
      </c>
      <c r="F21" s="17"/>
      <c r="G21" s="17"/>
      <c r="H21" s="6">
        <v>782.10500000000002</v>
      </c>
      <c r="I21" s="6"/>
      <c r="J21" s="6">
        <v>829.03</v>
      </c>
      <c r="K21" s="6"/>
      <c r="L21" s="6"/>
      <c r="M21" s="6"/>
      <c r="N21" s="6">
        <f t="shared" si="4"/>
        <v>778.61</v>
      </c>
      <c r="O21" s="18">
        <f t="shared" si="5"/>
        <v>52.262970878050943</v>
      </c>
      <c r="P21" s="18">
        <f t="shared" si="6"/>
        <v>6.7123426205739651</v>
      </c>
      <c r="Q21" s="6"/>
      <c r="R21" s="6"/>
      <c r="S21" s="6">
        <f t="shared" si="7"/>
        <v>778.61</v>
      </c>
      <c r="T21" s="6">
        <f t="shared" si="8"/>
        <v>15572.2</v>
      </c>
      <c r="U21" s="20">
        <f t="shared" si="9"/>
        <v>14493.599999999999</v>
      </c>
      <c r="V21" s="20">
        <f t="shared" si="10"/>
        <v>15642.1</v>
      </c>
      <c r="W21" s="20">
        <f t="shared" si="11"/>
        <v>16580.599999999999</v>
      </c>
      <c r="X21" s="20"/>
      <c r="Y21" s="20"/>
      <c r="Z21" s="20"/>
    </row>
    <row r="22" spans="1:26" ht="51.75" customHeight="1" x14ac:dyDescent="0.25">
      <c r="A22" s="26">
        <f t="shared" si="12"/>
        <v>12</v>
      </c>
      <c r="B22" s="33" t="s">
        <v>58</v>
      </c>
      <c r="C22" s="27" t="s">
        <v>43</v>
      </c>
      <c r="D22" s="21">
        <v>5</v>
      </c>
      <c r="E22" s="6">
        <v>2434.5100000000002</v>
      </c>
      <c r="F22" s="17"/>
      <c r="G22" s="17"/>
      <c r="H22" s="6">
        <v>2629.0859999999998</v>
      </c>
      <c r="I22" s="6"/>
      <c r="J22" s="6">
        <v>2786.83</v>
      </c>
      <c r="K22" s="6"/>
      <c r="L22" s="6"/>
      <c r="M22" s="6"/>
      <c r="N22" s="6">
        <f t="shared" ref="N22:N28" si="13">ROUND((E22+H22+J22)/3,2)</f>
        <v>2616.81</v>
      </c>
      <c r="O22" s="18">
        <f t="shared" ref="O22:O28" si="14">STDEVA(E22,H22,J22)</f>
        <v>176.48058047653083</v>
      </c>
      <c r="P22" s="18">
        <f t="shared" ref="P22:P28" si="15">O22/N22*100</f>
        <v>6.7441113598821021</v>
      </c>
      <c r="Q22" s="6"/>
      <c r="R22" s="6"/>
      <c r="S22" s="6">
        <f t="shared" ref="S22:S28" si="16">N22</f>
        <v>2616.81</v>
      </c>
      <c r="T22" s="6">
        <f t="shared" ref="T22:T28" si="17">D22*S22</f>
        <v>13084.05</v>
      </c>
      <c r="U22" s="20">
        <f t="shared" ref="U22:U28" si="18">D22*E22</f>
        <v>12172.550000000001</v>
      </c>
      <c r="V22" s="20">
        <f t="shared" ref="V22:V28" si="19">D22*H22</f>
        <v>13145.429999999998</v>
      </c>
      <c r="W22" s="20">
        <f t="shared" ref="W22:W28" si="20">D22*J22</f>
        <v>13934.15</v>
      </c>
      <c r="X22" s="20"/>
      <c r="Y22" s="20"/>
      <c r="Z22" s="20"/>
    </row>
    <row r="23" spans="1:26" ht="51.75" customHeight="1" x14ac:dyDescent="0.25">
      <c r="A23" s="26">
        <f t="shared" si="12"/>
        <v>13</v>
      </c>
      <c r="B23" s="33" t="s">
        <v>59</v>
      </c>
      <c r="C23" s="27" t="s">
        <v>43</v>
      </c>
      <c r="D23" s="21">
        <v>5</v>
      </c>
      <c r="E23" s="6">
        <v>5733.39</v>
      </c>
      <c r="F23" s="17"/>
      <c r="G23" s="17"/>
      <c r="H23" s="6">
        <v>6191.9250000000002</v>
      </c>
      <c r="I23" s="6"/>
      <c r="J23" s="6">
        <v>6563.44</v>
      </c>
      <c r="K23" s="6"/>
      <c r="L23" s="6"/>
      <c r="M23" s="6"/>
      <c r="N23" s="6">
        <f t="shared" si="13"/>
        <v>6162.92</v>
      </c>
      <c r="O23" s="18">
        <f t="shared" si="14"/>
        <v>415.78454836409333</v>
      </c>
      <c r="P23" s="18">
        <f t="shared" si="15"/>
        <v>6.746551121288177</v>
      </c>
      <c r="Q23" s="6"/>
      <c r="R23" s="6"/>
      <c r="S23" s="6">
        <f t="shared" si="16"/>
        <v>6162.92</v>
      </c>
      <c r="T23" s="6">
        <f t="shared" si="17"/>
        <v>30814.6</v>
      </c>
      <c r="U23" s="20">
        <f t="shared" si="18"/>
        <v>28666.95</v>
      </c>
      <c r="V23" s="20">
        <f t="shared" si="19"/>
        <v>30959.625</v>
      </c>
      <c r="W23" s="20">
        <f t="shared" si="20"/>
        <v>32817.199999999997</v>
      </c>
      <c r="X23" s="20"/>
      <c r="Y23" s="20"/>
      <c r="Z23" s="20"/>
    </row>
    <row r="24" spans="1:26" ht="33" customHeight="1" x14ac:dyDescent="0.25">
      <c r="A24" s="26">
        <f t="shared" si="12"/>
        <v>14</v>
      </c>
      <c r="B24" s="33" t="s">
        <v>60</v>
      </c>
      <c r="C24" s="27" t="s">
        <v>43</v>
      </c>
      <c r="D24" s="21">
        <v>10</v>
      </c>
      <c r="E24" s="6">
        <v>1395.07</v>
      </c>
      <c r="F24" s="17"/>
      <c r="G24" s="17"/>
      <c r="H24" s="6">
        <v>1506.54</v>
      </c>
      <c r="I24" s="6"/>
      <c r="J24" s="6">
        <v>1596.93</v>
      </c>
      <c r="K24" s="6"/>
      <c r="L24" s="6"/>
      <c r="M24" s="6"/>
      <c r="N24" s="6">
        <f t="shared" si="13"/>
        <v>1499.51</v>
      </c>
      <c r="O24" s="18">
        <f t="shared" si="14"/>
        <v>101.11328020261901</v>
      </c>
      <c r="P24" s="18">
        <f t="shared" si="15"/>
        <v>6.7430880889503246</v>
      </c>
      <c r="Q24" s="6"/>
      <c r="R24" s="6"/>
      <c r="S24" s="6">
        <f t="shared" si="16"/>
        <v>1499.51</v>
      </c>
      <c r="T24" s="6">
        <f t="shared" si="17"/>
        <v>14995.1</v>
      </c>
      <c r="U24" s="20">
        <f t="shared" si="18"/>
        <v>13950.699999999999</v>
      </c>
      <c r="V24" s="20">
        <f t="shared" si="19"/>
        <v>15065.4</v>
      </c>
      <c r="W24" s="20">
        <f t="shared" si="20"/>
        <v>15969.300000000001</v>
      </c>
      <c r="X24" s="20"/>
      <c r="Y24" s="20"/>
      <c r="Z24" s="20"/>
    </row>
    <row r="25" spans="1:26" ht="34.5" customHeight="1" x14ac:dyDescent="0.25">
      <c r="A25" s="26">
        <f t="shared" si="12"/>
        <v>15</v>
      </c>
      <c r="B25" s="33" t="s">
        <v>61</v>
      </c>
      <c r="C25" s="27" t="s">
        <v>43</v>
      </c>
      <c r="D25" s="21">
        <v>20</v>
      </c>
      <c r="E25" s="6">
        <v>162.87</v>
      </c>
      <c r="F25" s="17"/>
      <c r="G25" s="17"/>
      <c r="H25" s="6">
        <v>175.35</v>
      </c>
      <c r="I25" s="6"/>
      <c r="J25" s="6">
        <v>185.87</v>
      </c>
      <c r="K25" s="6"/>
      <c r="L25" s="6"/>
      <c r="M25" s="6"/>
      <c r="N25" s="6">
        <f t="shared" si="13"/>
        <v>174.7</v>
      </c>
      <c r="O25" s="18">
        <f t="shared" si="14"/>
        <v>11.513910427536482</v>
      </c>
      <c r="P25" s="18">
        <f t="shared" si="15"/>
        <v>6.5906756883437225</v>
      </c>
      <c r="Q25" s="6"/>
      <c r="R25" s="6"/>
      <c r="S25" s="6">
        <f t="shared" si="16"/>
        <v>174.7</v>
      </c>
      <c r="T25" s="6">
        <f t="shared" si="17"/>
        <v>3494</v>
      </c>
      <c r="U25" s="20">
        <f t="shared" si="18"/>
        <v>3257.4</v>
      </c>
      <c r="V25" s="20">
        <f t="shared" si="19"/>
        <v>3507</v>
      </c>
      <c r="W25" s="20">
        <f t="shared" si="20"/>
        <v>3717.4</v>
      </c>
      <c r="X25" s="20"/>
      <c r="Y25" s="20"/>
      <c r="Z25" s="20"/>
    </row>
    <row r="26" spans="1:26" ht="34.5" customHeight="1" x14ac:dyDescent="0.25">
      <c r="A26" s="26">
        <f t="shared" si="12"/>
        <v>16</v>
      </c>
      <c r="B26" s="33" t="s">
        <v>62</v>
      </c>
      <c r="C26" s="27" t="s">
        <v>43</v>
      </c>
      <c r="D26" s="21">
        <v>20</v>
      </c>
      <c r="E26" s="6">
        <v>211.06</v>
      </c>
      <c r="F26" s="17"/>
      <c r="G26" s="17"/>
      <c r="H26" s="6">
        <v>227.63</v>
      </c>
      <c r="I26" s="6"/>
      <c r="J26" s="6">
        <v>241.28</v>
      </c>
      <c r="K26" s="6"/>
      <c r="L26" s="6"/>
      <c r="M26" s="6"/>
      <c r="N26" s="6">
        <f t="shared" si="13"/>
        <v>226.66</v>
      </c>
      <c r="O26" s="18">
        <f t="shared" si="14"/>
        <v>15.133493758327365</v>
      </c>
      <c r="P26" s="18">
        <f t="shared" si="15"/>
        <v>6.6767377386073257</v>
      </c>
      <c r="Q26" s="6"/>
      <c r="R26" s="6"/>
      <c r="S26" s="6">
        <f t="shared" si="16"/>
        <v>226.66</v>
      </c>
      <c r="T26" s="6">
        <f t="shared" si="17"/>
        <v>4533.2</v>
      </c>
      <c r="U26" s="20">
        <f t="shared" si="18"/>
        <v>4221.2</v>
      </c>
      <c r="V26" s="20">
        <f t="shared" si="19"/>
        <v>4552.6000000000004</v>
      </c>
      <c r="W26" s="20">
        <f t="shared" si="20"/>
        <v>4825.6000000000004</v>
      </c>
      <c r="X26" s="20"/>
      <c r="Y26" s="20"/>
      <c r="Z26" s="20"/>
    </row>
    <row r="27" spans="1:26" ht="33" customHeight="1" x14ac:dyDescent="0.25">
      <c r="A27" s="26">
        <f t="shared" si="12"/>
        <v>17</v>
      </c>
      <c r="B27" s="33" t="s">
        <v>63</v>
      </c>
      <c r="C27" s="27" t="s">
        <v>43</v>
      </c>
      <c r="D27" s="21">
        <v>20</v>
      </c>
      <c r="E27" s="6">
        <v>547.78</v>
      </c>
      <c r="F27" s="17"/>
      <c r="G27" s="17"/>
      <c r="H27" s="6">
        <v>591.12599999999998</v>
      </c>
      <c r="I27" s="6"/>
      <c r="J27" s="6">
        <v>626.59079999999994</v>
      </c>
      <c r="K27" s="6"/>
      <c r="L27" s="6"/>
      <c r="M27" s="6"/>
      <c r="N27" s="6">
        <f t="shared" si="13"/>
        <v>588.5</v>
      </c>
      <c r="O27" s="18">
        <f t="shared" si="14"/>
        <v>39.471023024661172</v>
      </c>
      <c r="P27" s="18">
        <f t="shared" si="15"/>
        <v>6.7070557391098005</v>
      </c>
      <c r="Q27" s="6"/>
      <c r="R27" s="6"/>
      <c r="S27" s="6">
        <f t="shared" si="16"/>
        <v>588.5</v>
      </c>
      <c r="T27" s="6">
        <f t="shared" si="17"/>
        <v>11770</v>
      </c>
      <c r="U27" s="20">
        <f t="shared" si="18"/>
        <v>10955.599999999999</v>
      </c>
      <c r="V27" s="20">
        <f t="shared" si="19"/>
        <v>11822.52</v>
      </c>
      <c r="W27" s="20">
        <f t="shared" si="20"/>
        <v>12531.815999999999</v>
      </c>
      <c r="X27" s="20"/>
      <c r="Y27" s="20"/>
      <c r="Z27" s="20"/>
    </row>
    <row r="28" spans="1:26" ht="30" customHeight="1" x14ac:dyDescent="0.25">
      <c r="A28" s="26">
        <f t="shared" si="12"/>
        <v>18</v>
      </c>
      <c r="B28" s="33" t="s">
        <v>64</v>
      </c>
      <c r="C28" s="27" t="s">
        <v>43</v>
      </c>
      <c r="D28" s="21">
        <v>20</v>
      </c>
      <c r="E28" s="6">
        <v>418.46</v>
      </c>
      <c r="F28" s="17"/>
      <c r="G28" s="17"/>
      <c r="H28" s="6">
        <v>451.88499999999999</v>
      </c>
      <c r="I28" s="6"/>
      <c r="J28" s="6">
        <v>479</v>
      </c>
      <c r="K28" s="6"/>
      <c r="L28" s="6"/>
      <c r="M28" s="6"/>
      <c r="N28" s="6">
        <f t="shared" si="13"/>
        <v>449.78</v>
      </c>
      <c r="O28" s="18">
        <f t="shared" si="14"/>
        <v>30.324757349949795</v>
      </c>
      <c r="P28" s="18">
        <f t="shared" si="15"/>
        <v>6.7421311196473379</v>
      </c>
      <c r="Q28" s="6"/>
      <c r="R28" s="6"/>
      <c r="S28" s="6">
        <f t="shared" si="16"/>
        <v>449.78</v>
      </c>
      <c r="T28" s="6">
        <f t="shared" si="17"/>
        <v>8995.5999999999985</v>
      </c>
      <c r="U28" s="20">
        <f t="shared" si="18"/>
        <v>8369.1999999999989</v>
      </c>
      <c r="V28" s="20">
        <f t="shared" si="19"/>
        <v>9037.7000000000007</v>
      </c>
      <c r="W28" s="20">
        <f t="shared" si="20"/>
        <v>9580</v>
      </c>
      <c r="X28" s="20"/>
      <c r="Y28" s="20"/>
      <c r="Z28" s="20"/>
    </row>
    <row r="29" spans="1:26" s="5" customFormat="1" ht="13.5" customHeight="1" x14ac:dyDescent="0.25">
      <c r="A29" s="35"/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1:26" x14ac:dyDescent="0.2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4"/>
      <c r="T30" s="25">
        <f>SUM(T11:T28)</f>
        <v>194692.85000000003</v>
      </c>
      <c r="U30" s="20">
        <f>SUM(U11:U28)</f>
        <v>181200.50000000003</v>
      </c>
      <c r="V30" s="20">
        <f>SUM(V11:V28)</f>
        <v>195571.47500000001</v>
      </c>
      <c r="W30" s="20">
        <f>SUM(W11:W28)</f>
        <v>207306.06599999999</v>
      </c>
    </row>
    <row r="31" spans="1:26" customFormat="1" ht="43.5" customHeight="1" x14ac:dyDescent="0.25">
      <c r="A31" s="37" t="s">
        <v>25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6" customFormat="1" ht="15.75" x14ac:dyDescent="0.25">
      <c r="A32" s="38" t="s">
        <v>26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7"/>
      <c r="P32" s="7"/>
    </row>
    <row r="33" spans="1:18" customFormat="1" ht="15.75" x14ac:dyDescent="0.25">
      <c r="B33" s="7"/>
      <c r="D33" s="7"/>
      <c r="E33" s="2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8" customFormat="1" ht="27" customHeight="1" x14ac:dyDescent="0.25">
      <c r="B34" s="7"/>
      <c r="C34" s="7"/>
      <c r="D34" s="7"/>
      <c r="E34" s="30" t="s">
        <v>27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8" customFormat="1" ht="16.899999999999999" customHeight="1" x14ac:dyDescent="0.25">
      <c r="B35" s="7"/>
      <c r="C35" s="7"/>
      <c r="D35" s="7"/>
      <c r="E35" s="2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8" customFormat="1" ht="16.899999999999999" customHeight="1" x14ac:dyDescent="0.25">
      <c r="B36" s="7"/>
      <c r="C36" s="9" t="s">
        <v>28</v>
      </c>
      <c r="D36" s="7"/>
      <c r="E36" s="2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8" customFormat="1" ht="16.899999999999999" customHeight="1" x14ac:dyDescent="0.25">
      <c r="B37" s="7"/>
      <c r="C37" s="7"/>
      <c r="D37" s="7"/>
      <c r="E37" s="31" t="s">
        <v>29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8" customFormat="1" ht="27" customHeight="1" x14ac:dyDescent="0.25">
      <c r="B38" s="7"/>
      <c r="C38" s="7"/>
      <c r="D38" s="7"/>
      <c r="E38" s="2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8" customFormat="1" ht="27" customHeight="1" x14ac:dyDescent="0.25">
      <c r="B39" s="7"/>
      <c r="C39" s="8" t="s">
        <v>30</v>
      </c>
      <c r="D39" s="7"/>
      <c r="E39" s="2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8" customFormat="1" ht="27" customHeight="1" x14ac:dyDescent="0.25">
      <c r="B40" s="7"/>
      <c r="C40" s="8" t="s">
        <v>31</v>
      </c>
      <c r="D40" s="7"/>
      <c r="E40" s="2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8" customFormat="1" ht="16.899999999999999" customHeight="1" x14ac:dyDescent="0.25">
      <c r="B41" s="7"/>
      <c r="C41" s="9" t="s">
        <v>32</v>
      </c>
      <c r="D41" s="7"/>
      <c r="E41" s="29"/>
      <c r="F41" s="7"/>
      <c r="G41" s="7"/>
      <c r="H41" s="7"/>
      <c r="I41" s="7"/>
      <c r="J41" s="7"/>
      <c r="K41" s="7"/>
      <c r="L41" s="7"/>
      <c r="M41" s="7"/>
      <c r="N41" s="10"/>
      <c r="O41" s="7"/>
      <c r="P41" s="7"/>
    </row>
    <row r="42" spans="1:18" customFormat="1" ht="16.899999999999999" customHeight="1" x14ac:dyDescent="0.3">
      <c r="A42" s="53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7"/>
    </row>
    <row r="43" spans="1:18" customFormat="1" ht="16.899999999999999" customHeight="1" x14ac:dyDescent="0.25">
      <c r="B43" s="7"/>
      <c r="C43" s="11" t="s">
        <v>34</v>
      </c>
      <c r="D43" s="7"/>
      <c r="E43" s="2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8" customFormat="1" ht="16.899999999999999" customHeight="1" x14ac:dyDescent="0.25">
      <c r="B44" s="7"/>
      <c r="C44" s="12" t="s">
        <v>35</v>
      </c>
      <c r="D44" s="7"/>
      <c r="E44" s="2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8" customFormat="1" ht="16.899999999999999" customHeight="1" x14ac:dyDescent="0.25">
      <c r="B45" s="7"/>
      <c r="C45" s="12" t="s">
        <v>28</v>
      </c>
      <c r="D45" s="13" t="s">
        <v>36</v>
      </c>
      <c r="E45" s="32"/>
      <c r="F45" s="13"/>
      <c r="G45" s="13"/>
      <c r="H45" s="13"/>
      <c r="I45" s="13"/>
      <c r="J45" s="13"/>
      <c r="K45" s="13"/>
      <c r="L45" s="13"/>
      <c r="M45" s="13"/>
      <c r="N45" s="7"/>
      <c r="O45" s="7"/>
      <c r="P45" s="7"/>
    </row>
    <row r="46" spans="1:18" customFormat="1" ht="16.899999999999999" customHeight="1" x14ac:dyDescent="0.25">
      <c r="B46" s="7"/>
      <c r="C46" s="50" t="s">
        <v>37</v>
      </c>
      <c r="D46" s="50"/>
      <c r="E46" s="50"/>
      <c r="F46" s="50"/>
      <c r="G46" s="50"/>
      <c r="H46" s="50"/>
      <c r="I46" s="7"/>
      <c r="J46" s="7"/>
      <c r="K46" s="7"/>
      <c r="L46" s="7"/>
      <c r="M46" s="7"/>
      <c r="N46" s="7"/>
      <c r="O46" s="7"/>
      <c r="P46" s="7"/>
    </row>
    <row r="47" spans="1:18" customFormat="1" ht="16.899999999999999" customHeight="1" x14ac:dyDescent="0.25">
      <c r="B47" s="14"/>
      <c r="C47" s="7"/>
      <c r="D47" s="13" t="s">
        <v>38</v>
      </c>
      <c r="E47" s="32"/>
      <c r="F47" s="13"/>
      <c r="G47" s="13"/>
      <c r="H47" s="13"/>
      <c r="I47" s="13"/>
      <c r="J47" s="7"/>
      <c r="K47" s="7"/>
      <c r="L47" s="7"/>
      <c r="M47" s="7"/>
      <c r="N47" s="7"/>
      <c r="O47" s="7"/>
      <c r="P47" s="7"/>
      <c r="Q47" s="7"/>
      <c r="R47" s="15"/>
    </row>
    <row r="48" spans="1:18" customFormat="1" ht="16.899999999999999" customHeight="1" x14ac:dyDescent="0.25">
      <c r="B48" s="14"/>
      <c r="C48" s="7"/>
      <c r="D48" s="13" t="s">
        <v>39</v>
      </c>
      <c r="E48" s="32"/>
      <c r="F48" s="13"/>
      <c r="G48" s="13"/>
      <c r="H48" s="13"/>
      <c r="I48" s="13"/>
      <c r="J48" s="7"/>
      <c r="K48" s="7"/>
      <c r="L48" s="7"/>
      <c r="M48" s="7"/>
      <c r="N48" s="7"/>
      <c r="O48" s="7"/>
      <c r="P48" s="7"/>
      <c r="Q48" s="7"/>
      <c r="R48" s="15"/>
    </row>
    <row r="49" spans="1:20" customFormat="1" ht="16.899999999999999" customHeight="1" x14ac:dyDescent="0.25">
      <c r="B49" s="13"/>
      <c r="C49" s="13"/>
      <c r="D49" s="13" t="s">
        <v>40</v>
      </c>
      <c r="E49" s="32"/>
      <c r="F49" s="13"/>
      <c r="G49" s="13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20" customFormat="1" ht="84.75" customHeight="1" x14ac:dyDescent="0.25">
      <c r="A50" s="54" t="s">
        <v>44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 customFormat="1" ht="51" customHeight="1" x14ac:dyDescent="0.25">
      <c r="A51" s="55" t="s">
        <v>66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0" s="14" customFormat="1" ht="32.25" customHeight="1" x14ac:dyDescent="0.25">
      <c r="A52" s="51" t="s">
        <v>45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s="14" customFormat="1" ht="16.899999999999999" customHeight="1" x14ac:dyDescent="0.25">
      <c r="A53" s="52" t="s">
        <v>46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</row>
  </sheetData>
  <mergeCells count="27">
    <mergeCell ref="C46:H46"/>
    <mergeCell ref="A51:T51"/>
    <mergeCell ref="A52:T52"/>
    <mergeCell ref="A53:T53"/>
    <mergeCell ref="A42:O42"/>
    <mergeCell ref="A50:T50"/>
    <mergeCell ref="D9:D10"/>
    <mergeCell ref="E9:J9"/>
    <mergeCell ref="L9:M9"/>
    <mergeCell ref="N9:P9"/>
    <mergeCell ref="Q9:T9"/>
    <mergeCell ref="A29:T29"/>
    <mergeCell ref="A31:T31"/>
    <mergeCell ref="A32:N32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2026-06-25T07:38:07Z</dcterms:modified>
</cp:coreProperties>
</file>