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ТОВАРЫ\КОНТРАКТЫ\414-26-ГСМ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цены'!$A$5:$O$9</definedName>
  </definedNames>
  <calcPr calcId="152511"/>
</workbook>
</file>

<file path=xl/calcChain.xml><?xml version="1.0" encoding="utf-8"?>
<calcChain xmlns="http://schemas.openxmlformats.org/spreadsheetml/2006/main">
  <c r="O8" i="2" l="1"/>
  <c r="O7" i="2"/>
  <c r="L7" i="2" l="1"/>
  <c r="O9" i="2" l="1"/>
  <c r="M8" i="2" l="1"/>
  <c r="N8" i="2" s="1"/>
  <c r="L8" i="2"/>
  <c r="I8" i="2"/>
  <c r="J8" i="2" s="1"/>
  <c r="K8" i="2" s="1"/>
  <c r="I7" i="2" l="1"/>
  <c r="J7" i="2" s="1"/>
  <c r="K7" i="2" s="1"/>
  <c r="M7" i="2"/>
  <c r="N7" i="2" s="1"/>
</calcChain>
</file>

<file path=xl/sharedStrings.xml><?xml version="1.0" encoding="utf-8"?>
<sst xmlns="http://schemas.openxmlformats.org/spreadsheetml/2006/main" count="28" uniqueCount="27">
  <si>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</si>
  <si>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</si>
  <si>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</si>
  <si>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</si>
  <si>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</si>
  <si>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</si>
  <si>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</si>
  <si>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</si>
  <si>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</si>
  <si>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</si>
  <si>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</si>
  <si>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</si>
  <si>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</si>
  <si>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</si>
  <si>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</si>
  <si>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</si>
  <si>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</si>
  <si>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</si>
  <si>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19.20.21.125/
19.20.21.100-00000006
</t>
  </si>
  <si>
    <t>Бензин автомобильный (розничная реализация) (АИ 92)</t>
  </si>
  <si>
    <t xml:space="preserve">19.20.21.125/
19.20.21.100-00000005
</t>
  </si>
  <si>
    <t>Бензин автомобильный (розничная реализация) (АИ 95)</t>
  </si>
  <si>
    <t>Н(М)ЦК с учетом средней цены за единицу товара (руб.)</t>
  </si>
  <si>
    <t>КП1  вх №15325-865 от 12.08.2026</t>
  </si>
  <si>
    <t>КП 2  №26 от 12.08.2026</t>
  </si>
  <si>
    <t xml:space="preserve">КП 3 вх № 15325-860 от 11.08.2026 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</si>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</sst>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40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40" fillId="0" borderId="16" xfId="0" applyFont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4" fontId="6" fillId="25" borderId="17" xfId="0" applyNumberFormat="1" applyFont="1" applyFill="1" applyBorder="1" applyAlignment="1">
      <alignment horizontal="right" vertical="top" wrapText="1"/>
    </xf>
    <xf numFmtId="4" fontId="40" fillId="24" borderId="10" xfId="0" applyNumberFormat="1" applyFont="1" applyFill="1" applyBorder="1" applyAlignment="1">
      <alignment horizontal="right" vertical="center" wrapText="1"/>
    </xf>
    <xf numFmtId="4" fontId="6" fillId="25" borderId="10" xfId="0" applyNumberFormat="1" applyFont="1" applyFill="1" applyBorder="1" applyAlignment="1">
      <alignment vertical="center" wrapText="1"/>
    </xf>
    <xf numFmtId="0" fontId="34" fillId="25" borderId="11" xfId="0" applyFont="1" applyFill="1" applyBorder="1" applyAlignment="1">
      <alignment horizontal="center" vertical="top" wrapText="1"/>
    </xf>
    <xf numFmtId="0" fontId="34" fillId="24" borderId="11" xfId="0" applyFont="1" applyFill="1" applyBorder="1" applyAlignment="1">
      <alignment horizontal="center" vertical="top" wrapText="1"/>
    </xf>
    <xf numFmtId="0" fontId="34" fillId="0" borderId="11" xfId="0" applyFont="1" applyBorder="1" applyAlignment="1">
      <alignment horizontal="center" vertical="top" wrapText="1"/>
    </xf>
    <xf numFmtId="4" fontId="34" fillId="25" borderId="10" xfId="0" applyNumberFormat="1" applyFont="1" applyFill="1" applyBorder="1" applyAlignment="1">
      <alignment vertical="center" wrapText="1"/>
    </xf>
    <xf numFmtId="2" fontId="33" fillId="0" borderId="10" xfId="0" applyNumberFormat="1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tabSelected="1" zoomScale="70" zoomScaleNormal="70" workbookViewId="0">
      <selection activeCell="S7" sqref="S7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7" s="3" customFormat="1" ht="36.75" customHeight="1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7" ht="104.25" customHeight="1">
      <c r="A3" s="65" t="s">
        <v>16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</row>
    <row r="4" spans="1:17" ht="39" customHeight="1">
      <c r="A4" s="35"/>
      <c r="B4" s="37"/>
      <c r="C4" s="55" t="s">
        <v>8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7" ht="39" customHeight="1">
      <c r="A5" s="71" t="s">
        <v>0</v>
      </c>
      <c r="B5" s="36"/>
      <c r="C5" s="58" t="s">
        <v>11</v>
      </c>
      <c r="D5" s="73" t="s">
        <v>1</v>
      </c>
      <c r="E5" s="73" t="s">
        <v>2</v>
      </c>
      <c r="F5" s="75" t="s">
        <v>3</v>
      </c>
      <c r="G5" s="75"/>
      <c r="H5" s="75"/>
      <c r="I5" s="70" t="s">
        <v>6</v>
      </c>
      <c r="J5" s="70"/>
      <c r="K5" s="70"/>
      <c r="L5" s="75" t="s">
        <v>7</v>
      </c>
      <c r="M5" s="75"/>
      <c r="N5" s="75"/>
      <c r="O5" s="75"/>
    </row>
    <row r="6" spans="1:17" ht="251.25" customHeight="1">
      <c r="A6" s="72"/>
      <c r="B6" s="27" t="s">
        <v>15</v>
      </c>
      <c r="C6" s="59"/>
      <c r="D6" s="74"/>
      <c r="E6" s="74"/>
      <c r="F6" s="50" t="s">
        <v>23</v>
      </c>
      <c r="G6" s="51" t="s">
        <v>24</v>
      </c>
      <c r="H6" s="32" t="s">
        <v>25</v>
      </c>
      <c r="I6" s="33" t="s">
        <v>5</v>
      </c>
      <c r="J6" s="33" t="s">
        <v>4</v>
      </c>
      <c r="K6" s="36" t="s">
        <v>10</v>
      </c>
      <c r="L6" s="34" t="s">
        <v>17</v>
      </c>
      <c r="M6" s="49" t="s">
        <v>12</v>
      </c>
      <c r="N6" s="32" t="s">
        <v>13</v>
      </c>
      <c r="O6" s="49" t="s">
        <v>22</v>
      </c>
    </row>
    <row r="7" spans="1:17" s="3" customFormat="1" ht="94.5" customHeight="1">
      <c r="A7" s="41">
        <v>1</v>
      </c>
      <c r="B7" s="45" t="s">
        <v>18</v>
      </c>
      <c r="C7" s="44" t="s">
        <v>19</v>
      </c>
      <c r="D7" s="39" t="s">
        <v>26</v>
      </c>
      <c r="E7" s="53">
        <v>160</v>
      </c>
      <c r="F7" s="47">
        <v>64.180000000000007</v>
      </c>
      <c r="G7" s="42">
        <v>83</v>
      </c>
      <c r="H7" s="42">
        <v>119</v>
      </c>
      <c r="I7" s="43">
        <f t="shared" ref="I7:I8" si="0">AVERAGE(F7:H7)</f>
        <v>88.726666666666674</v>
      </c>
      <c r="J7" s="43">
        <f t="shared" ref="J7:J8" si="1">SQRT(((SUM((POWER(H7-I7,2)),(POWER(G7-I7,2)),(POWER(F7-I7,2)),)/(COLUMNS(F7:H7)-1))))</f>
        <v>27.855055794834321</v>
      </c>
      <c r="K7" s="25">
        <f t="shared" ref="K7:K8" si="2">J7/I7*100</f>
        <v>31.394232243032143</v>
      </c>
      <c r="L7" s="26">
        <f>((E7/3)*(SUM(F7:H7)))</f>
        <v>14196.266666666668</v>
      </c>
      <c r="M7" s="52">
        <f t="shared" ref="M7:M8" si="3">(F7+G7+H7)/3</f>
        <v>88.726666666666674</v>
      </c>
      <c r="N7" s="40">
        <f t="shared" ref="N7:N8" si="4">FLOOR(M7,0.01)</f>
        <v>88.72</v>
      </c>
      <c r="O7" s="48">
        <f>ROUND(M7,2)*E7</f>
        <v>14196.800000000001</v>
      </c>
    </row>
    <row r="8" spans="1:17" s="3" customFormat="1" ht="88.5" customHeight="1">
      <c r="A8" s="41">
        <v>2</v>
      </c>
      <c r="B8" s="45" t="s">
        <v>20</v>
      </c>
      <c r="C8" s="44" t="s">
        <v>21</v>
      </c>
      <c r="D8" s="39" t="s">
        <v>26</v>
      </c>
      <c r="E8" s="53">
        <v>1400</v>
      </c>
      <c r="F8" s="47">
        <v>68.5</v>
      </c>
      <c r="G8" s="42">
        <v>89</v>
      </c>
      <c r="H8" s="42">
        <v>124</v>
      </c>
      <c r="I8" s="43">
        <f t="shared" si="0"/>
        <v>93.833333333333329</v>
      </c>
      <c r="J8" s="43">
        <f t="shared" si="1"/>
        <v>28.063915146203911</v>
      </c>
      <c r="K8" s="25">
        <f t="shared" si="2"/>
        <v>29.90825770465781</v>
      </c>
      <c r="L8" s="26">
        <f t="shared" ref="L8" si="5">((E8/3)*(SUM(F8:H8)))</f>
        <v>131366.66666666669</v>
      </c>
      <c r="M8" s="52">
        <f t="shared" si="3"/>
        <v>93.833333333333329</v>
      </c>
      <c r="N8" s="40">
        <f t="shared" si="4"/>
        <v>93.83</v>
      </c>
      <c r="O8" s="48">
        <f>ROUND(M8,2)*E8</f>
        <v>131362</v>
      </c>
    </row>
    <row r="9" spans="1:17" s="3" customFormat="1" ht="24.75" customHeight="1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O9" s="46">
        <f>SUM(O7:O8)</f>
        <v>145558.79999999999</v>
      </c>
      <c r="Q9" s="38"/>
    </row>
    <row r="10" spans="1:17" s="3" customFormat="1" ht="24.75" customHeight="1">
      <c r="A10" s="22"/>
      <c r="B10" s="22"/>
      <c r="C10" s="23"/>
      <c r="D10" s="23"/>
      <c r="E10" s="23"/>
      <c r="F10" s="23"/>
      <c r="G10" s="23"/>
      <c r="H10" s="23"/>
      <c r="I10" s="23"/>
      <c r="J10" s="23"/>
      <c r="K10" s="24"/>
      <c r="L10" s="23"/>
      <c r="M10" s="23"/>
      <c r="N10" s="23"/>
      <c r="O10" s="24"/>
    </row>
    <row r="11" spans="1:17" s="3" customFormat="1" ht="62.25" customHeight="1">
      <c r="A11" s="4"/>
      <c r="B11" s="4"/>
      <c r="C11" s="64"/>
      <c r="D11" s="64"/>
      <c r="E11" s="64"/>
      <c r="F11" s="64"/>
      <c r="G11" s="64"/>
      <c r="H11" s="64"/>
      <c r="I11" s="64"/>
      <c r="J11" s="64"/>
      <c r="K11" s="29"/>
      <c r="L11" s="28"/>
      <c r="M11" s="28"/>
      <c r="N11" s="28"/>
      <c r="O11" s="28"/>
    </row>
    <row r="12" spans="1:17" s="3" customFormat="1">
      <c r="A12" s="4"/>
      <c r="B12" s="4"/>
      <c r="C12" s="18"/>
      <c r="D12" s="18"/>
      <c r="E12" s="18"/>
      <c r="F12" s="18"/>
      <c r="G12" s="18"/>
      <c r="H12" s="18"/>
      <c r="I12" s="18"/>
      <c r="J12" s="18"/>
      <c r="K12" s="30"/>
      <c r="L12" s="18"/>
      <c r="M12" s="18"/>
      <c r="N12" s="18"/>
      <c r="O12" s="18"/>
    </row>
    <row r="13" spans="1:17" s="3" customFormat="1">
      <c r="A13" s="4"/>
      <c r="B13" s="20"/>
      <c r="C13" s="19"/>
      <c r="D13" s="19"/>
      <c r="E13" s="19"/>
      <c r="F13" s="19"/>
      <c r="G13" s="19"/>
      <c r="H13" s="19"/>
      <c r="I13" s="19"/>
      <c r="J13" s="19"/>
      <c r="K13" s="31"/>
      <c r="L13" s="19"/>
      <c r="M13" s="19"/>
      <c r="N13" s="19"/>
      <c r="O13" s="19"/>
    </row>
    <row r="14" spans="1:17" s="3" customFormat="1" ht="16.5" customHeight="1">
      <c r="A14" s="6"/>
      <c r="B14" s="63"/>
      <c r="C14" s="63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3" customFormat="1" ht="15.75">
      <c r="A15" s="6"/>
      <c r="B15" s="6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7" s="3" customFormat="1" ht="15.75">
      <c r="A16" s="6"/>
      <c r="B16" s="6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s="3" customFormat="1">
      <c r="A17" s="6"/>
      <c r="B17" s="6"/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>
      <c r="A18" s="6"/>
      <c r="B18" s="6"/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6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4"/>
      <c r="K23" s="9"/>
      <c r="L23" s="6"/>
      <c r="M23" s="6"/>
      <c r="N23" s="9"/>
      <c r="O23" s="6"/>
    </row>
    <row r="24" spans="1:15" s="3" customFormat="1">
      <c r="A24" s="6"/>
      <c r="B24" s="6"/>
      <c r="C24" s="5"/>
      <c r="D24" s="7"/>
      <c r="E24" s="7"/>
      <c r="F24" s="10"/>
      <c r="G24" s="11"/>
      <c r="H24" s="8"/>
      <c r="I24" s="6"/>
      <c r="J24" s="6"/>
      <c r="K24" s="9"/>
      <c r="L24" s="6"/>
      <c r="M24" s="6"/>
      <c r="N24" s="9"/>
      <c r="O24" s="6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10"/>
      <c r="G30" s="11"/>
      <c r="H30" s="8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8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6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31.5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 ht="161.44999999999999" customHeigh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3" customForma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</row>
    <row r="122" spans="1:16" s="2" customFormat="1" ht="15" customHeigh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  <c r="P122" s="3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  <c r="P124" s="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 s="3" customFormat="1">
      <c r="A133" s="12"/>
      <c r="B133" s="12"/>
      <c r="C133" s="5"/>
      <c r="D133" s="13"/>
      <c r="E133" s="14"/>
      <c r="F133" s="17"/>
      <c r="G133" s="17"/>
      <c r="H133" s="17"/>
      <c r="I133" s="12"/>
      <c r="J133" s="12"/>
      <c r="K133" s="15"/>
      <c r="L133" s="12"/>
      <c r="M133" s="12"/>
      <c r="N133" s="15"/>
      <c r="O133" s="12"/>
    </row>
    <row r="134" spans="1:16">
      <c r="P134" s="3"/>
    </row>
    <row r="135" spans="1:16">
      <c r="P135" s="3"/>
    </row>
  </sheetData>
  <autoFilter ref="A5:O9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6:O16"/>
    <mergeCell ref="C15:O15"/>
    <mergeCell ref="C4:O4"/>
    <mergeCell ref="C5:C6"/>
    <mergeCell ref="A9:N9"/>
    <mergeCell ref="B14:C14"/>
    <mergeCell ref="C11:J11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Бахтуров Андрей Сергеевич</cp:lastModifiedBy>
  <cp:lastPrinted>2025-02-10T04:29:53Z</cp:lastPrinted>
  <dcterms:created xsi:type="dcterms:W3CDTF">2014-01-15T18:15:09Z</dcterms:created>
  <dcterms:modified xsi:type="dcterms:W3CDTF">2026-08-28T02:07:12Z</dcterms:modified>
</cp:coreProperties>
</file>