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rkibsrv\Shares\Public\Экономисты\Public\2026\Главная медсестра\ЕАТ\медосмотр\"/>
    </mc:Choice>
  </mc:AlternateContent>
  <xr:revisionPtr revIDLastSave="0" documentId="13_ncr:1_{F24A2C98-8BE3-456F-B2E3-6E3E570FAB0C}" xr6:coauthVersionLast="47" xr6:coauthVersionMax="47" xr10:uidLastSave="{00000000-0000-0000-0000-000000000000}"/>
  <bookViews>
    <workbookView xWindow="0" yWindow="0" windowWidth="23040" windowHeight="12360" xr2:uid="{00000000-000D-0000-FFFF-FFFF00000000}"/>
  </bookViews>
  <sheets>
    <sheet name="Расчет цены" sheetId="2" r:id="rId1"/>
  </sheets>
  <definedNames>
    <definedName name="_Hlk228356227" localSheetId="0">'Расчет цены'!#REF!</definedName>
    <definedName name="_xlnm._FilterDatabase" localSheetId="0" hidden="1">'Расчет цены'!$A$3:$O$33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2" l="1"/>
  <c r="L5" i="2" s="1"/>
  <c r="M5" i="2" s="1"/>
  <c r="N5" i="2" s="1"/>
  <c r="K6" i="2"/>
  <c r="L6" i="2" s="1"/>
  <c r="M6" i="2" s="1"/>
  <c r="N6" i="2" s="1"/>
  <c r="K7" i="2"/>
  <c r="L7" i="2" s="1"/>
  <c r="M7" i="2" s="1"/>
  <c r="N7" i="2" s="1"/>
  <c r="K8" i="2"/>
  <c r="L8" i="2" s="1"/>
  <c r="M8" i="2" s="1"/>
  <c r="N8" i="2" s="1"/>
  <c r="K9" i="2"/>
  <c r="L9" i="2" s="1"/>
  <c r="M9" i="2" s="1"/>
  <c r="N9" i="2" s="1"/>
  <c r="K10" i="2"/>
  <c r="L10" i="2" s="1"/>
  <c r="M10" i="2" s="1"/>
  <c r="N10" i="2" s="1"/>
  <c r="K11" i="2"/>
  <c r="L11" i="2" s="1"/>
  <c r="M11" i="2" s="1"/>
  <c r="N11" i="2" s="1"/>
  <c r="K12" i="2"/>
  <c r="L12" i="2" s="1"/>
  <c r="M12" i="2" s="1"/>
  <c r="N12" i="2" s="1"/>
  <c r="K13" i="2"/>
  <c r="L13" i="2" s="1"/>
  <c r="M13" i="2" s="1"/>
  <c r="N13" i="2" s="1"/>
  <c r="K14" i="2"/>
  <c r="L14" i="2" s="1"/>
  <c r="M14" i="2" s="1"/>
  <c r="N14" i="2" s="1"/>
  <c r="K15" i="2"/>
  <c r="L15" i="2" s="1"/>
  <c r="M15" i="2" s="1"/>
  <c r="N15" i="2" s="1"/>
  <c r="K16" i="2"/>
  <c r="L16" i="2" s="1"/>
  <c r="M16" i="2" s="1"/>
  <c r="N16" i="2" s="1"/>
  <c r="K17" i="2"/>
  <c r="L17" i="2" s="1"/>
  <c r="M17" i="2" s="1"/>
  <c r="N17" i="2" s="1"/>
  <c r="K18" i="2"/>
  <c r="L18" i="2" s="1"/>
  <c r="M18" i="2" s="1"/>
  <c r="N18" i="2" s="1"/>
  <c r="K19" i="2"/>
  <c r="L19" i="2" s="1"/>
  <c r="M19" i="2" s="1"/>
  <c r="N19" i="2" s="1"/>
  <c r="K20" i="2"/>
  <c r="L20" i="2" s="1"/>
  <c r="M20" i="2" s="1"/>
  <c r="N20" i="2" s="1"/>
  <c r="K21" i="2"/>
  <c r="L21" i="2" s="1"/>
  <c r="M21" i="2" s="1"/>
  <c r="N21" i="2" s="1"/>
  <c r="K22" i="2"/>
  <c r="L22" i="2" s="1"/>
  <c r="M22" i="2" s="1"/>
  <c r="N22" i="2" s="1"/>
  <c r="K23" i="2"/>
  <c r="L23" i="2" s="1"/>
  <c r="M23" i="2" s="1"/>
  <c r="N23" i="2" s="1"/>
  <c r="K24" i="2"/>
  <c r="L24" i="2" s="1"/>
  <c r="M24" i="2" s="1"/>
  <c r="N24" i="2" s="1"/>
  <c r="K25" i="2"/>
  <c r="L25" i="2" s="1"/>
  <c r="M25" i="2" s="1"/>
  <c r="N25" i="2" s="1"/>
  <c r="K26" i="2"/>
  <c r="L26" i="2" s="1"/>
  <c r="M26" i="2" s="1"/>
  <c r="N26" i="2" s="1"/>
  <c r="K27" i="2"/>
  <c r="L27" i="2" s="1"/>
  <c r="M27" i="2" s="1"/>
  <c r="N27" i="2" s="1"/>
  <c r="H5" i="2"/>
  <c r="I5" i="2" s="1"/>
  <c r="J5" i="2" s="1"/>
  <c r="H6" i="2"/>
  <c r="I6" i="2" s="1"/>
  <c r="J6" i="2" s="1"/>
  <c r="H7" i="2"/>
  <c r="I7" i="2" s="1"/>
  <c r="J7" i="2" s="1"/>
  <c r="H8" i="2"/>
  <c r="I8" i="2" s="1"/>
  <c r="J8" i="2" s="1"/>
  <c r="H9" i="2"/>
  <c r="I9" i="2" s="1"/>
  <c r="J9" i="2" s="1"/>
  <c r="H10" i="2"/>
  <c r="I10" i="2" s="1"/>
  <c r="J10" i="2" s="1"/>
  <c r="H11" i="2"/>
  <c r="I11" i="2" s="1"/>
  <c r="J11" i="2" s="1"/>
  <c r="H12" i="2"/>
  <c r="I12" i="2" s="1"/>
  <c r="J12" i="2" s="1"/>
  <c r="H13" i="2"/>
  <c r="I13" i="2" s="1"/>
  <c r="J13" i="2" s="1"/>
  <c r="H14" i="2"/>
  <c r="I14" i="2" s="1"/>
  <c r="J14" i="2" s="1"/>
  <c r="H15" i="2"/>
  <c r="I15" i="2" s="1"/>
  <c r="J15" i="2" s="1"/>
  <c r="H16" i="2"/>
  <c r="I16" i="2" s="1"/>
  <c r="J16" i="2" s="1"/>
  <c r="H17" i="2"/>
  <c r="I17" i="2" s="1"/>
  <c r="J17" i="2" s="1"/>
  <c r="H18" i="2"/>
  <c r="I18" i="2" s="1"/>
  <c r="J18" i="2" s="1"/>
  <c r="H19" i="2"/>
  <c r="I19" i="2" s="1"/>
  <c r="J19" i="2" s="1"/>
  <c r="H20" i="2"/>
  <c r="I20" i="2" s="1"/>
  <c r="J20" i="2" s="1"/>
  <c r="H21" i="2"/>
  <c r="I21" i="2" s="1"/>
  <c r="J21" i="2" s="1"/>
  <c r="H22" i="2"/>
  <c r="I22" i="2" s="1"/>
  <c r="J22" i="2" s="1"/>
  <c r="H23" i="2"/>
  <c r="I23" i="2" s="1"/>
  <c r="J23" i="2" s="1"/>
  <c r="H24" i="2"/>
  <c r="I24" i="2" s="1"/>
  <c r="J24" i="2" s="1"/>
  <c r="H25" i="2"/>
  <c r="I25" i="2" s="1"/>
  <c r="J25" i="2" s="1"/>
  <c r="H26" i="2"/>
  <c r="I26" i="2" s="1"/>
  <c r="J26" i="2" s="1"/>
  <c r="H27" i="2"/>
  <c r="I27" i="2" s="1"/>
  <c r="J27" i="2" s="1"/>
  <c r="K4" i="2" l="1"/>
  <c r="L4" i="2" s="1"/>
  <c r="M4" i="2" s="1"/>
  <c r="N4" i="2" s="1"/>
  <c r="H4" i="2"/>
  <c r="I4" i="2" s="1"/>
  <c r="J4" i="2" s="1"/>
  <c r="N28" i="2" l="1"/>
  <c r="J29" i="2" s="1"/>
</calcChain>
</file>

<file path=xl/sharedStrings.xml><?xml version="1.0" encoding="utf-8"?>
<sst xmlns="http://schemas.openxmlformats.org/spreadsheetml/2006/main" count="72" uniqueCount="49">
  <si>
    <t>Кол-во</t>
  </si>
  <si>
    <t>Среднее квадратичное отклонение</t>
  </si>
  <si>
    <t xml:space="preserve">Средняя арифметическая цена за единицу     &lt;ц&gt; </t>
  </si>
  <si>
    <t>Цена за единицу изм. (руб.)</t>
  </si>
  <si>
    <t>Цена за единицу изм. с округлением (вниз) до сотых долей после запятой (руб.)</t>
  </si>
  <si>
    <t xml:space="preserve">* При определении Н(М)ЦК, ЦКЕП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ЦКЕП,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Большинство бухгалтерских программ, а также программное обеспечение реестра контрактов не позволяет проводить операции с такими значениями. Поэтому в случае необходимости Заказчиком применяется округление  (вниз) таких показателей.
</t>
  </si>
  <si>
    <t>Расчет Н(М)ЦК, ЦКЕП произвел:</t>
  </si>
  <si>
    <t>Коммерческие предложения (руб./ед.изм.)</t>
  </si>
  <si>
    <t>Однородность совокупности значений выявленных цен, используемых в расчете Н(М)ЦК</t>
  </si>
  <si>
    <t>Н(М)ЦК, определяемая методом сопоставимых рыночных цен (анализа рынка)*</t>
  </si>
  <si>
    <t>Н(М)Ц контракта с учетом округления цены за единицу (руб.)</t>
  </si>
  <si>
    <r>
      <t xml:space="preserve">коэффициент вариации цен V (%)           </t>
    </r>
    <r>
      <rPr>
        <i/>
        <sz val="8"/>
        <color indexed="8"/>
        <rFont val="Times New Roman"/>
        <family val="1"/>
        <charset val="204"/>
      </rPr>
      <t xml:space="preserve">         (не должен превышать 33%)</t>
    </r>
  </si>
  <si>
    <r>
      <rPr>
        <b/>
        <sz val="8"/>
        <color indexed="8"/>
        <rFont val="Times New Roman"/>
        <family val="1"/>
        <charset val="204"/>
      </rPr>
      <t>Расчет Н(М)ЦК по формуле</t>
    </r>
    <r>
      <rPr>
        <sz val="8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</si>
  <si>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ИТОГО</t>
  </si>
  <si>
    <t>В результате проведенного расчета Н(М)ЦК, ЦКЕП контракта составила:</t>
  </si>
  <si>
    <t>Обоснование начальной (максимальной) цены контракта</t>
  </si>
  <si>
    <t xml:space="preserve">№ </t>
  </si>
  <si>
    <t>Наименование услуг и работ</t>
  </si>
  <si>
    <t>Ед. изм.</t>
  </si>
  <si>
    <t>Усл.ед.</t>
  </si>
  <si>
    <t>Расчет на основании антропометрии (измерение роста, массы тела, окружности талии) индекса массы тела, который проходят граждане в возрасте от 18 лет и старше.</t>
  </si>
  <si>
    <t>Общий анализ крови (гемоглобин, цветной показатель, эритроциты, тромбоциты, лейкоциты, лейкоцитарная формула, скорость оседания эритроцитов).</t>
  </si>
  <si>
    <t>Клинический анализ мочи (удельный вес, белок, сахар, микроскопия осадка).</t>
  </si>
  <si>
    <t>Электрокардиография в покое, которую проходят граждане в возрасте от 18 лет и старше.</t>
  </si>
  <si>
    <t>Измерение артериального давления на периферических артериях, которое проходят граждане в возрасте от 18 лет и старше.</t>
  </si>
  <si>
    <t>Определение уровня общего холестерина в крови (допускается использование экспресс-метода), которое проходят граждане в возрасте от 18 лет и старше.</t>
  </si>
  <si>
    <t>Исследование уровня глюкозы в крови натощак (допускается использование экспресс-метода), которое проходят граждане в возрасте от 18 лет и старше</t>
  </si>
  <si>
    <t>Определение абсолютного сердечно-сосудистого риска - у граждан в возрасте старше 40 лет.</t>
  </si>
  <si>
    <t>Флюорография или рентгенография легких в двух проекциях (прямая и правая боковая) для граждан в возрасте 18 лет и старше.</t>
  </si>
  <si>
    <t>Измерение внутриглазного давления при прохождении периодического осмотра выполняется у граждан в возрасте с 40 лет и старше</t>
  </si>
  <si>
    <t>Осмотр врача-терапевта</t>
  </si>
  <si>
    <t>Осмотр врача-невролога</t>
  </si>
  <si>
    <t>Осмотр врача-психиатра</t>
  </si>
  <si>
    <t>Осмотр врача-нарколога</t>
  </si>
  <si>
    <t>Осмотр врача-хирурга (п.5.1)</t>
  </si>
  <si>
    <t>Рефрактометрия (или скиаскопия) (п.5.1)</t>
  </si>
  <si>
    <t>Медицинское заключение председателя ВК врача профпатолога о профессиональной пригодности с регистрацией в ЕИС ПМО</t>
  </si>
  <si>
    <t>Поставщик №1 вх. № 834 от 08.05.2026 в ответ на исх. № 822 от 06.05.2026</t>
  </si>
  <si>
    <t>Поставщик №2 вх. № 863от 18.05.2026 в ответ на исх. № 857 от 13.05.2026</t>
  </si>
  <si>
    <t>Поставщик №3 вх. № 873 от 21.05.2026 в ответ на исх. № 862 от 18.05.2026</t>
  </si>
  <si>
    <t>Осмотр врача дерматовенеролога (п.27)</t>
  </si>
  <si>
    <t>Осмотр врача оториноларинголога (п.27)</t>
  </si>
  <si>
    <t>Осмотр врача стоматолога (п.27)</t>
  </si>
  <si>
    <t>Исследование крови на сифилис (п.27)</t>
  </si>
  <si>
    <t>Визометрия (п.5.1)</t>
  </si>
  <si>
    <t>Биомикроскопия глаза (п.5.1)</t>
  </si>
  <si>
    <t>Осмотр врача офтальмолога (п. 5.1)</t>
  </si>
  <si>
    <t>Руководитель контрактной службы</t>
  </si>
  <si>
    <t>Панова Елизавета Валерьевна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</si>
</sst>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9" fillId="0" borderId="0" xfId="0" applyFont="1" applyAlignment="1">
      <alignment horizontal="center" vertical="top"/>
    </xf>
    <xf numFmtId="0" fontId="9" fillId="0" borderId="0" xfId="0" applyFont="1"/>
    <xf numFmtId="0" fontId="9" fillId="0" borderId="0" xfId="0" applyFont="1" applyAlignment="1">
      <alignment vertical="center"/>
    </xf>
    <xf numFmtId="0" fontId="2" fillId="0" borderId="0" xfId="0" applyFont="1" applyFill="1" applyAlignment="1" applyProtection="1">
      <alignment vertical="center"/>
      <protection locked="0"/>
    </xf>
    <xf numFmtId="0" fontId="10" fillId="0" borderId="0" xfId="0" applyFont="1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/>
    <xf numFmtId="0" fontId="3" fillId="0" borderId="0" xfId="0" applyFont="1" applyAlignment="1" applyProtection="1">
      <alignment wrapText="1"/>
      <protection locked="0"/>
    </xf>
    <xf numFmtId="164" fontId="3" fillId="0" borderId="0" xfId="0" applyNumberFormat="1" applyFont="1" applyFill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left" vertical="top" wrapText="1"/>
    </xf>
    <xf numFmtId="2" fontId="11" fillId="0" borderId="0" xfId="0" applyNumberFormat="1" applyFont="1" applyAlignment="1">
      <alignment vertical="center"/>
    </xf>
    <xf numFmtId="0" fontId="3" fillId="0" borderId="0" xfId="0" applyFont="1" applyFill="1" applyAlignment="1" applyProtection="1">
      <alignment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0" xfId="0" applyNumberFormat="1" applyFont="1" applyAlignment="1" applyProtection="1">
      <alignment horizontal="left" vertical="top" wrapText="1"/>
      <protection locked="0"/>
    </xf>
    <xf numFmtId="2" fontId="11" fillId="0" borderId="4" xfId="0" applyNumberFormat="1" applyFont="1" applyBorder="1" applyAlignment="1"/>
    <xf numFmtId="2" fontId="11" fillId="0" borderId="5" xfId="0" applyNumberFormat="1" applyFont="1" applyBorder="1" applyAlignment="1"/>
    <xf numFmtId="2" fontId="18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2" fontId="19" fillId="0" borderId="5" xfId="0" applyNumberFormat="1" applyFont="1" applyBorder="1" applyAlignment="1"/>
    <xf numFmtId="2" fontId="19" fillId="0" borderId="6" xfId="0" applyNumberFormat="1" applyFont="1" applyBorder="1" applyAlignment="1"/>
    <xf numFmtId="0" fontId="2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left"/>
    </xf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1" fillId="0" borderId="3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704850</xdr:colOff>
      <xdr:row>2</xdr:row>
      <xdr:rowOff>952500</xdr:rowOff>
    </xdr:from>
    <xdr:to>
      <xdr:col>10</xdr:col>
      <xdr:colOff>542925</xdr:colOff>
      <xdr:row>2</xdr:row>
      <xdr:rowOff>1181100</xdr:rowOff>
    </xdr:to>
    <xdr:pic>
      <xdr:nvPicPr>
        <xdr:cNvPr id="3046" name="Picture 6">
          <a:extLst>
            <a:ext uri="{FF2B5EF4-FFF2-40B4-BE49-F238E27FC236}">
              <a16:creationId xmlns:a16="http://schemas.microsoft.com/office/drawing/2014/main" id="{00000000-0008-0000-0000-0000E6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0" y="1990725"/>
          <a:ext cx="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2</xdr:row>
      <xdr:rowOff>1076325</xdr:rowOff>
    </xdr:from>
    <xdr:to>
      <xdr:col>8</xdr:col>
      <xdr:colOff>933450</xdr:colOff>
      <xdr:row>2</xdr:row>
      <xdr:rowOff>1514475</xdr:rowOff>
    </xdr:to>
    <xdr:pic>
      <xdr:nvPicPr>
        <xdr:cNvPr id="3047" name="Picture 2">
          <a:extLst>
            <a:ext uri="{FF2B5EF4-FFF2-40B4-BE49-F238E27FC236}">
              <a16:creationId xmlns:a16="http://schemas.microsoft.com/office/drawing/2014/main" id="{00000000-0008-0000-0000-0000E7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2114550"/>
          <a:ext cx="9144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2</xdr:row>
      <xdr:rowOff>1038225</xdr:rowOff>
    </xdr:from>
    <xdr:to>
      <xdr:col>9</xdr:col>
      <xdr:colOff>952500</xdr:colOff>
      <xdr:row>2</xdr:row>
      <xdr:rowOff>1390650</xdr:rowOff>
    </xdr:to>
    <xdr:pic>
      <xdr:nvPicPr>
        <xdr:cNvPr id="3048" name="Picture 1">
          <a:extLst>
            <a:ext uri="{FF2B5EF4-FFF2-40B4-BE49-F238E27FC236}">
              <a16:creationId xmlns:a16="http://schemas.microsoft.com/office/drawing/2014/main" id="{00000000-0008-0000-0000-0000E8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50" y="2076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180975</xdr:colOff>
      <xdr:row>2</xdr:row>
      <xdr:rowOff>1047750</xdr:rowOff>
    </xdr:from>
    <xdr:to>
      <xdr:col>10</xdr:col>
      <xdr:colOff>333375</xdr:colOff>
      <xdr:row>2</xdr:row>
      <xdr:rowOff>1276350</xdr:rowOff>
    </xdr:to>
    <xdr:pic>
      <xdr:nvPicPr>
        <xdr:cNvPr id="3049" name="Picture 6">
          <a:extLst>
            <a:ext uri="{FF2B5EF4-FFF2-40B4-BE49-F238E27FC236}">
              <a16:creationId xmlns:a16="http://schemas.microsoft.com/office/drawing/2014/main" id="{00000000-0008-0000-0000-0000E9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20125" y="20859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114300</xdr:colOff>
      <xdr:row>2</xdr:row>
      <xdr:rowOff>1447800</xdr:rowOff>
    </xdr:from>
    <xdr:to>
      <xdr:col>10</xdr:col>
      <xdr:colOff>1285875</xdr:colOff>
      <xdr:row>2</xdr:row>
      <xdr:rowOff>1809750</xdr:rowOff>
    </xdr:to>
    <xdr:pic>
      <xdr:nvPicPr>
        <xdr:cNvPr id="3050" name="Picture 5">
          <a:extLst>
            <a:ext uri="{FF2B5EF4-FFF2-40B4-BE49-F238E27FC236}">
              <a16:creationId xmlns:a16="http://schemas.microsoft.com/office/drawing/2014/main" id="{00000000-0008-0000-0000-0000EA0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3450" y="2486025"/>
          <a:ext cx="11715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4"/>
  <sheetViews>
    <sheetView showGridLines="0" tabSelected="1" topLeftCell="A16" zoomScale="120" zoomScaleNormal="120" workbookViewId="0">
      <selection activeCell="A30" sqref="A30:N30"/>
    </sheetView>
  </sheetViews>
  <sheetFormatPr defaultColWidth="9.109375" defaultRowHeight="13.2" x14ac:dyDescent="0.25"/>
  <cols>
    <col min="1" max="1" width="3.109375" style="2" customWidth="1"/>
    <col min="2" max="2" width="36.33203125" style="2" customWidth="1"/>
    <col min="3" max="3" width="6.88671875" style="2" customWidth="1"/>
    <col min="4" max="4" width="7.33203125" style="2" bestFit="1" customWidth="1"/>
    <col min="5" max="5" width="9.88671875" style="2" customWidth="1"/>
    <col min="6" max="6" width="10.109375" style="2" customWidth="1"/>
    <col min="7" max="7" width="10.44140625" style="2" customWidth="1"/>
    <col min="8" max="8" width="13.109375" style="2" bestFit="1" customWidth="1"/>
    <col min="9" max="9" width="14.88671875" style="2" customWidth="1"/>
    <col min="10" max="10" width="14.5546875" style="2" customWidth="1"/>
    <col min="11" max="11" width="19.6640625" style="2" customWidth="1"/>
    <col min="12" max="12" width="11.109375" style="2" customWidth="1"/>
    <col min="13" max="13" width="11" style="2" customWidth="1"/>
    <col min="14" max="14" width="10.33203125" style="2" customWidth="1"/>
    <col min="15" max="16384" width="9.109375" style="2"/>
  </cols>
  <sheetData>
    <row r="1" spans="1:14" ht="25.5" customHeight="1" x14ac:dyDescent="0.25">
      <c r="A1" s="39" t="s">
        <v>15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56.25" customHeight="1" x14ac:dyDescent="0.25">
      <c r="A2" s="40" t="s">
        <v>16</v>
      </c>
      <c r="B2" s="40" t="s">
        <v>17</v>
      </c>
      <c r="C2" s="40" t="s">
        <v>18</v>
      </c>
      <c r="D2" s="40" t="s">
        <v>0</v>
      </c>
      <c r="E2" s="43" t="s">
        <v>7</v>
      </c>
      <c r="F2" s="44"/>
      <c r="G2" s="44"/>
      <c r="H2" s="46" t="s">
        <v>8</v>
      </c>
      <c r="I2" s="46"/>
      <c r="J2" s="46"/>
      <c r="K2" s="47" t="s">
        <v>9</v>
      </c>
      <c r="L2" s="47"/>
      <c r="M2" s="47"/>
      <c r="N2" s="47"/>
    </row>
    <row r="3" spans="1:14" ht="144" customHeight="1" x14ac:dyDescent="0.25">
      <c r="A3" s="40"/>
      <c r="B3" s="40"/>
      <c r="C3" s="40"/>
      <c r="D3" s="40"/>
      <c r="E3" s="26" t="s">
        <v>37</v>
      </c>
      <c r="F3" s="26" t="s">
        <v>38</v>
      </c>
      <c r="G3" s="26" t="s">
        <v>39</v>
      </c>
      <c r="H3" s="19" t="s">
        <v>2</v>
      </c>
      <c r="I3" s="13" t="s">
        <v>1</v>
      </c>
      <c r="J3" s="14" t="s">
        <v>11</v>
      </c>
      <c r="K3" s="15" t="s">
        <v>12</v>
      </c>
      <c r="L3" s="23" t="s">
        <v>3</v>
      </c>
      <c r="M3" s="23" t="s">
        <v>4</v>
      </c>
      <c r="N3" s="23" t="s">
        <v>10</v>
      </c>
    </row>
    <row r="4" spans="1:14" ht="40.799999999999997" x14ac:dyDescent="0.25">
      <c r="A4" s="24">
        <v>1</v>
      </c>
      <c r="B4" s="25" t="s">
        <v>20</v>
      </c>
      <c r="C4" s="24" t="s">
        <v>19</v>
      </c>
      <c r="D4" s="34">
        <v>5</v>
      </c>
      <c r="E4" s="22">
        <v>120</v>
      </c>
      <c r="F4" s="22">
        <v>150</v>
      </c>
      <c r="G4" s="22">
        <v>210</v>
      </c>
      <c r="H4" s="21">
        <f>AVERAGE(E4:G4)</f>
        <v>160</v>
      </c>
      <c r="I4" s="22">
        <f>SQRT(((SUM((POWER(G4-H4,2)),(POWER(F4-H4,2)),(POWER(E4-H4,2)))/(COLUMNS(E4:G4)-1))))</f>
        <v>45.825756949558397</v>
      </c>
      <c r="J4" s="22">
        <f>I4/H4*100</f>
        <v>28.641098093474</v>
      </c>
      <c r="K4" s="30">
        <f>((D4/3)*(SUM(E4:G4)))</f>
        <v>800</v>
      </c>
      <c r="L4" s="31">
        <f>K4/D4</f>
        <v>160</v>
      </c>
      <c r="M4" s="30">
        <f>ROUNDDOWN(L4,2)</f>
        <v>160</v>
      </c>
      <c r="N4" s="30">
        <f>M4*D4</f>
        <v>800</v>
      </c>
    </row>
    <row r="5" spans="1:14" ht="30.6" x14ac:dyDescent="0.25">
      <c r="A5" s="24">
        <v>2</v>
      </c>
      <c r="B5" s="25" t="s">
        <v>21</v>
      </c>
      <c r="C5" s="24" t="s">
        <v>19</v>
      </c>
      <c r="D5" s="34">
        <v>5</v>
      </c>
      <c r="E5" s="22">
        <v>350</v>
      </c>
      <c r="F5" s="22">
        <v>500</v>
      </c>
      <c r="G5" s="22">
        <v>665</v>
      </c>
      <c r="H5" s="21">
        <f t="shared" ref="H5:H27" si="0">AVERAGE(E5:G5)</f>
        <v>505</v>
      </c>
      <c r="I5" s="22">
        <f t="shared" ref="I5:I27" si="1">SQRT(((SUM((POWER(G5-H5,2)),(POWER(F5-H5,2)),(POWER(E5-H5,2)))/(COLUMNS(E5:G5)-1))))</f>
        <v>157.5595125658873</v>
      </c>
      <c r="J5" s="22">
        <f t="shared" ref="J5:J27" si="2">I5/H5*100</f>
        <v>31.199903478393527</v>
      </c>
      <c r="K5" s="30">
        <f t="shared" ref="K5:K27" si="3">((D5/3)*(SUM(E5:G5)))</f>
        <v>2525</v>
      </c>
      <c r="L5" s="31">
        <f t="shared" ref="L5:L27" si="4">K5/D5</f>
        <v>505</v>
      </c>
      <c r="M5" s="30">
        <f t="shared" ref="M5:M27" si="5">ROUNDDOWN(L5,2)</f>
        <v>505</v>
      </c>
      <c r="N5" s="30">
        <f t="shared" ref="N5:N27" si="6">M5*D5</f>
        <v>2525</v>
      </c>
    </row>
    <row r="6" spans="1:14" ht="20.399999999999999" x14ac:dyDescent="0.25">
      <c r="A6" s="24">
        <v>3</v>
      </c>
      <c r="B6" s="25" t="s">
        <v>22</v>
      </c>
      <c r="C6" s="24" t="s">
        <v>19</v>
      </c>
      <c r="D6" s="34">
        <v>5</v>
      </c>
      <c r="E6" s="22">
        <v>150</v>
      </c>
      <c r="F6" s="22">
        <v>200</v>
      </c>
      <c r="G6" s="22">
        <v>265</v>
      </c>
      <c r="H6" s="21">
        <f t="shared" si="0"/>
        <v>205</v>
      </c>
      <c r="I6" s="22">
        <f t="shared" si="1"/>
        <v>57.662812973353979</v>
      </c>
      <c r="J6" s="22">
        <f t="shared" si="2"/>
        <v>28.128201450416572</v>
      </c>
      <c r="K6" s="30">
        <f t="shared" si="3"/>
        <v>1025</v>
      </c>
      <c r="L6" s="31">
        <f t="shared" si="4"/>
        <v>205</v>
      </c>
      <c r="M6" s="30">
        <f t="shared" si="5"/>
        <v>205</v>
      </c>
      <c r="N6" s="30">
        <f t="shared" si="6"/>
        <v>1025</v>
      </c>
    </row>
    <row r="7" spans="1:14" ht="20.399999999999999" x14ac:dyDescent="0.25">
      <c r="A7" s="24">
        <v>4</v>
      </c>
      <c r="B7" s="25" t="s">
        <v>23</v>
      </c>
      <c r="C7" s="24" t="s">
        <v>19</v>
      </c>
      <c r="D7" s="34">
        <v>5</v>
      </c>
      <c r="E7" s="22">
        <v>510</v>
      </c>
      <c r="F7" s="22">
        <v>350</v>
      </c>
      <c r="G7" s="22">
        <v>280</v>
      </c>
      <c r="H7" s="21">
        <f t="shared" si="0"/>
        <v>380</v>
      </c>
      <c r="I7" s="22">
        <f t="shared" si="1"/>
        <v>117.89826122551597</v>
      </c>
      <c r="J7" s="22">
        <f t="shared" si="2"/>
        <v>31.025858217241044</v>
      </c>
      <c r="K7" s="30">
        <f t="shared" si="3"/>
        <v>1900</v>
      </c>
      <c r="L7" s="31">
        <f t="shared" si="4"/>
        <v>380</v>
      </c>
      <c r="M7" s="30">
        <f t="shared" si="5"/>
        <v>380</v>
      </c>
      <c r="N7" s="30">
        <f t="shared" si="6"/>
        <v>1900</v>
      </c>
    </row>
    <row r="8" spans="1:14" ht="30.6" x14ac:dyDescent="0.25">
      <c r="A8" s="24">
        <v>5</v>
      </c>
      <c r="B8" s="25" t="s">
        <v>24</v>
      </c>
      <c r="C8" s="24" t="s">
        <v>19</v>
      </c>
      <c r="D8" s="34">
        <v>5</v>
      </c>
      <c r="E8" s="22">
        <v>50</v>
      </c>
      <c r="F8" s="22">
        <v>70</v>
      </c>
      <c r="G8" s="22">
        <v>90</v>
      </c>
      <c r="H8" s="21">
        <f t="shared" si="0"/>
        <v>70</v>
      </c>
      <c r="I8" s="22">
        <f t="shared" si="1"/>
        <v>20</v>
      </c>
      <c r="J8" s="22">
        <f t="shared" si="2"/>
        <v>28.571428571428569</v>
      </c>
      <c r="K8" s="30">
        <f t="shared" si="3"/>
        <v>350</v>
      </c>
      <c r="L8" s="31">
        <f t="shared" si="4"/>
        <v>70</v>
      </c>
      <c r="M8" s="30">
        <f t="shared" si="5"/>
        <v>70</v>
      </c>
      <c r="N8" s="30">
        <f t="shared" si="6"/>
        <v>350</v>
      </c>
    </row>
    <row r="9" spans="1:14" ht="30.6" x14ac:dyDescent="0.25">
      <c r="A9" s="24">
        <v>6</v>
      </c>
      <c r="B9" s="25" t="s">
        <v>25</v>
      </c>
      <c r="C9" s="24" t="s">
        <v>19</v>
      </c>
      <c r="D9" s="34">
        <v>5</v>
      </c>
      <c r="E9" s="22">
        <v>75</v>
      </c>
      <c r="F9" s="22">
        <v>50</v>
      </c>
      <c r="G9" s="22">
        <v>85</v>
      </c>
      <c r="H9" s="21">
        <f t="shared" si="0"/>
        <v>70</v>
      </c>
      <c r="I9" s="22">
        <f t="shared" si="1"/>
        <v>18.027756377319946</v>
      </c>
      <c r="J9" s="22">
        <f t="shared" si="2"/>
        <v>25.753937681885635</v>
      </c>
      <c r="K9" s="30">
        <f t="shared" si="3"/>
        <v>350</v>
      </c>
      <c r="L9" s="31">
        <f t="shared" si="4"/>
        <v>70</v>
      </c>
      <c r="M9" s="30">
        <f t="shared" si="5"/>
        <v>70</v>
      </c>
      <c r="N9" s="30">
        <f t="shared" si="6"/>
        <v>350</v>
      </c>
    </row>
    <row r="10" spans="1:14" ht="30.6" x14ac:dyDescent="0.25">
      <c r="A10" s="24">
        <v>7</v>
      </c>
      <c r="B10" s="25" t="s">
        <v>26</v>
      </c>
      <c r="C10" s="24" t="s">
        <v>19</v>
      </c>
      <c r="D10" s="34">
        <v>5</v>
      </c>
      <c r="E10" s="22">
        <v>75</v>
      </c>
      <c r="F10" s="22">
        <v>120</v>
      </c>
      <c r="G10" s="22">
        <v>150</v>
      </c>
      <c r="H10" s="21">
        <f t="shared" si="0"/>
        <v>115</v>
      </c>
      <c r="I10" s="22">
        <f t="shared" si="1"/>
        <v>37.749172176353746</v>
      </c>
      <c r="J10" s="22">
        <f t="shared" si="2"/>
        <v>32.825367109872822</v>
      </c>
      <c r="K10" s="30">
        <f t="shared" si="3"/>
        <v>575</v>
      </c>
      <c r="L10" s="31">
        <f t="shared" si="4"/>
        <v>115</v>
      </c>
      <c r="M10" s="30">
        <f t="shared" si="5"/>
        <v>115</v>
      </c>
      <c r="N10" s="30">
        <f t="shared" si="6"/>
        <v>575</v>
      </c>
    </row>
    <row r="11" spans="1:14" ht="20.399999999999999" x14ac:dyDescent="0.25">
      <c r="A11" s="24">
        <v>8</v>
      </c>
      <c r="B11" s="25" t="s">
        <v>27</v>
      </c>
      <c r="C11" s="24" t="s">
        <v>19</v>
      </c>
      <c r="D11" s="34">
        <v>5</v>
      </c>
      <c r="E11" s="22">
        <v>100</v>
      </c>
      <c r="F11" s="22">
        <v>70</v>
      </c>
      <c r="G11" s="22">
        <v>60</v>
      </c>
      <c r="H11" s="21">
        <f t="shared" si="0"/>
        <v>76.666666666666671</v>
      </c>
      <c r="I11" s="22">
        <f t="shared" si="1"/>
        <v>20.816659994661329</v>
      </c>
      <c r="J11" s="22">
        <f t="shared" si="2"/>
        <v>27.152165210427821</v>
      </c>
      <c r="K11" s="30">
        <f t="shared" si="3"/>
        <v>383.33333333333337</v>
      </c>
      <c r="L11" s="31">
        <f t="shared" si="4"/>
        <v>76.666666666666671</v>
      </c>
      <c r="M11" s="30">
        <f t="shared" si="5"/>
        <v>76.66</v>
      </c>
      <c r="N11" s="30">
        <f t="shared" si="6"/>
        <v>383.29999999999995</v>
      </c>
    </row>
    <row r="12" spans="1:14" ht="30.6" x14ac:dyDescent="0.25">
      <c r="A12" s="24">
        <v>9</v>
      </c>
      <c r="B12" s="25" t="s">
        <v>28</v>
      </c>
      <c r="C12" s="24" t="s">
        <v>19</v>
      </c>
      <c r="D12" s="34">
        <v>5</v>
      </c>
      <c r="E12" s="22">
        <v>300</v>
      </c>
      <c r="F12" s="22">
        <v>500</v>
      </c>
      <c r="G12" s="22">
        <v>385</v>
      </c>
      <c r="H12" s="21">
        <f t="shared" si="0"/>
        <v>395</v>
      </c>
      <c r="I12" s="22">
        <f t="shared" si="1"/>
        <v>100.37429949942366</v>
      </c>
      <c r="J12" s="22">
        <f t="shared" si="2"/>
        <v>25.411215063145232</v>
      </c>
      <c r="K12" s="30">
        <f t="shared" si="3"/>
        <v>1975</v>
      </c>
      <c r="L12" s="31">
        <f t="shared" si="4"/>
        <v>395</v>
      </c>
      <c r="M12" s="30">
        <f t="shared" si="5"/>
        <v>395</v>
      </c>
      <c r="N12" s="30">
        <f t="shared" si="6"/>
        <v>1975</v>
      </c>
    </row>
    <row r="13" spans="1:14" ht="30.6" x14ac:dyDescent="0.25">
      <c r="A13" s="24">
        <v>10</v>
      </c>
      <c r="B13" s="25" t="s">
        <v>29</v>
      </c>
      <c r="C13" s="24" t="s">
        <v>19</v>
      </c>
      <c r="D13" s="34">
        <v>5</v>
      </c>
      <c r="E13" s="22">
        <v>200</v>
      </c>
      <c r="F13" s="22">
        <v>250</v>
      </c>
      <c r="G13" s="22">
        <v>365</v>
      </c>
      <c r="H13" s="21">
        <f t="shared" si="0"/>
        <v>271.66666666666669</v>
      </c>
      <c r="I13" s="22">
        <f t="shared" si="1"/>
        <v>84.606934309980375</v>
      </c>
      <c r="J13" s="22">
        <f t="shared" si="2"/>
        <v>31.143656801219766</v>
      </c>
      <c r="K13" s="30">
        <f t="shared" si="3"/>
        <v>1358.3333333333335</v>
      </c>
      <c r="L13" s="31">
        <f t="shared" si="4"/>
        <v>271.66666666666669</v>
      </c>
      <c r="M13" s="30">
        <f t="shared" si="5"/>
        <v>271.66000000000003</v>
      </c>
      <c r="N13" s="30">
        <f t="shared" si="6"/>
        <v>1358.3000000000002</v>
      </c>
    </row>
    <row r="14" spans="1:14" x14ac:dyDescent="0.25">
      <c r="A14" s="24">
        <v>11</v>
      </c>
      <c r="B14" s="25" t="s">
        <v>30</v>
      </c>
      <c r="C14" s="24" t="s">
        <v>19</v>
      </c>
      <c r="D14" s="34">
        <v>5</v>
      </c>
      <c r="E14" s="22">
        <v>250</v>
      </c>
      <c r="F14" s="22">
        <v>250</v>
      </c>
      <c r="G14" s="22">
        <v>425</v>
      </c>
      <c r="H14" s="21">
        <f t="shared" si="0"/>
        <v>308.33333333333331</v>
      </c>
      <c r="I14" s="22">
        <f t="shared" si="1"/>
        <v>101.0362971081845</v>
      </c>
      <c r="J14" s="22">
        <f t="shared" si="2"/>
        <v>32.768528791843622</v>
      </c>
      <c r="K14" s="30">
        <f t="shared" si="3"/>
        <v>1541.6666666666667</v>
      </c>
      <c r="L14" s="31">
        <f t="shared" si="4"/>
        <v>308.33333333333337</v>
      </c>
      <c r="M14" s="30">
        <f t="shared" si="5"/>
        <v>308.33</v>
      </c>
      <c r="N14" s="30">
        <f t="shared" si="6"/>
        <v>1541.6499999999999</v>
      </c>
    </row>
    <row r="15" spans="1:14" x14ac:dyDescent="0.25">
      <c r="A15" s="24">
        <v>12</v>
      </c>
      <c r="B15" s="25" t="s">
        <v>31</v>
      </c>
      <c r="C15" s="24" t="s">
        <v>19</v>
      </c>
      <c r="D15" s="34">
        <v>5</v>
      </c>
      <c r="E15" s="22">
        <v>250</v>
      </c>
      <c r="F15" s="22">
        <v>250</v>
      </c>
      <c r="G15" s="22">
        <v>395</v>
      </c>
      <c r="H15" s="21">
        <f t="shared" si="0"/>
        <v>298.33333333333331</v>
      </c>
      <c r="I15" s="22">
        <f t="shared" si="1"/>
        <v>83.715789032495735</v>
      </c>
      <c r="J15" s="22">
        <f t="shared" si="2"/>
        <v>28.061158334914772</v>
      </c>
      <c r="K15" s="30">
        <f t="shared" si="3"/>
        <v>1491.6666666666667</v>
      </c>
      <c r="L15" s="31">
        <f t="shared" si="4"/>
        <v>298.33333333333337</v>
      </c>
      <c r="M15" s="30">
        <f t="shared" si="5"/>
        <v>298.33</v>
      </c>
      <c r="N15" s="30">
        <f t="shared" si="6"/>
        <v>1491.6499999999999</v>
      </c>
    </row>
    <row r="16" spans="1:14" x14ac:dyDescent="0.25">
      <c r="A16" s="24">
        <v>13</v>
      </c>
      <c r="B16" s="25" t="s">
        <v>32</v>
      </c>
      <c r="C16" s="24" t="s">
        <v>19</v>
      </c>
      <c r="D16" s="34">
        <v>5</v>
      </c>
      <c r="E16" s="22">
        <v>250</v>
      </c>
      <c r="F16" s="22">
        <v>250</v>
      </c>
      <c r="G16" s="22">
        <v>330</v>
      </c>
      <c r="H16" s="21">
        <f t="shared" si="0"/>
        <v>276.66666666666669</v>
      </c>
      <c r="I16" s="22">
        <f t="shared" si="1"/>
        <v>46.188021535170066</v>
      </c>
      <c r="J16" s="22">
        <f t="shared" si="2"/>
        <v>16.694465615121707</v>
      </c>
      <c r="K16" s="30">
        <f t="shared" si="3"/>
        <v>1383.3333333333335</v>
      </c>
      <c r="L16" s="31">
        <f t="shared" si="4"/>
        <v>276.66666666666669</v>
      </c>
      <c r="M16" s="30">
        <f t="shared" si="5"/>
        <v>276.66000000000003</v>
      </c>
      <c r="N16" s="30">
        <f t="shared" si="6"/>
        <v>1383.3000000000002</v>
      </c>
    </row>
    <row r="17" spans="1:15" x14ac:dyDescent="0.25">
      <c r="A17" s="24">
        <v>14</v>
      </c>
      <c r="B17" s="25" t="s">
        <v>33</v>
      </c>
      <c r="C17" s="24" t="s">
        <v>19</v>
      </c>
      <c r="D17" s="34">
        <v>5</v>
      </c>
      <c r="E17" s="22">
        <v>250</v>
      </c>
      <c r="F17" s="22">
        <v>150</v>
      </c>
      <c r="G17" s="22">
        <v>290</v>
      </c>
      <c r="H17" s="21">
        <f t="shared" si="0"/>
        <v>230</v>
      </c>
      <c r="I17" s="22">
        <f t="shared" si="1"/>
        <v>72.111025509279784</v>
      </c>
      <c r="J17" s="22">
        <f t="shared" si="2"/>
        <v>31.35261978664338</v>
      </c>
      <c r="K17" s="30">
        <f t="shared" si="3"/>
        <v>1150</v>
      </c>
      <c r="L17" s="31">
        <f t="shared" si="4"/>
        <v>230</v>
      </c>
      <c r="M17" s="30">
        <f t="shared" si="5"/>
        <v>230</v>
      </c>
      <c r="N17" s="30">
        <f t="shared" si="6"/>
        <v>1150</v>
      </c>
    </row>
    <row r="18" spans="1:15" x14ac:dyDescent="0.25">
      <c r="A18" s="24">
        <v>15</v>
      </c>
      <c r="B18" s="25" t="s">
        <v>40</v>
      </c>
      <c r="C18" s="24" t="s">
        <v>19</v>
      </c>
      <c r="D18" s="34">
        <v>5</v>
      </c>
      <c r="E18" s="22">
        <v>250</v>
      </c>
      <c r="F18" s="22">
        <v>150</v>
      </c>
      <c r="G18" s="22">
        <v>195</v>
      </c>
      <c r="H18" s="21">
        <f t="shared" si="0"/>
        <v>198.33333333333334</v>
      </c>
      <c r="I18" s="22">
        <f t="shared" si="1"/>
        <v>50.083264004389065</v>
      </c>
      <c r="J18" s="22">
        <f t="shared" si="2"/>
        <v>25.252065884565916</v>
      </c>
      <c r="K18" s="30">
        <f t="shared" si="3"/>
        <v>991.66666666666674</v>
      </c>
      <c r="L18" s="31">
        <f t="shared" si="4"/>
        <v>198.33333333333334</v>
      </c>
      <c r="M18" s="30">
        <f t="shared" si="5"/>
        <v>198.33</v>
      </c>
      <c r="N18" s="30">
        <f t="shared" si="6"/>
        <v>991.65000000000009</v>
      </c>
    </row>
    <row r="19" spans="1:15" x14ac:dyDescent="0.25">
      <c r="A19" s="24">
        <v>16</v>
      </c>
      <c r="B19" s="25" t="s">
        <v>41</v>
      </c>
      <c r="C19" s="24" t="s">
        <v>19</v>
      </c>
      <c r="D19" s="34">
        <v>5</v>
      </c>
      <c r="E19" s="22">
        <v>250</v>
      </c>
      <c r="F19" s="22">
        <v>200</v>
      </c>
      <c r="G19" s="22">
        <v>325</v>
      </c>
      <c r="H19" s="21">
        <f t="shared" si="0"/>
        <v>258.33333333333331</v>
      </c>
      <c r="I19" s="22">
        <f t="shared" si="1"/>
        <v>62.915286960589583</v>
      </c>
      <c r="J19" s="22">
        <f t="shared" si="2"/>
        <v>24.354304629905645</v>
      </c>
      <c r="K19" s="30">
        <f t="shared" si="3"/>
        <v>1291.6666666666667</v>
      </c>
      <c r="L19" s="31">
        <f t="shared" si="4"/>
        <v>258.33333333333337</v>
      </c>
      <c r="M19" s="30">
        <f t="shared" si="5"/>
        <v>258.33</v>
      </c>
      <c r="N19" s="30">
        <f t="shared" si="6"/>
        <v>1291.6499999999999</v>
      </c>
    </row>
    <row r="20" spans="1:15" x14ac:dyDescent="0.25">
      <c r="A20" s="24">
        <v>17</v>
      </c>
      <c r="B20" s="25" t="s">
        <v>42</v>
      </c>
      <c r="C20" s="24" t="s">
        <v>19</v>
      </c>
      <c r="D20" s="34">
        <v>5</v>
      </c>
      <c r="E20" s="22">
        <v>250</v>
      </c>
      <c r="F20" s="22">
        <v>200</v>
      </c>
      <c r="G20" s="22">
        <v>320</v>
      </c>
      <c r="H20" s="21">
        <f t="shared" si="0"/>
        <v>256.66666666666669</v>
      </c>
      <c r="I20" s="22">
        <f t="shared" si="1"/>
        <v>60.277137733417078</v>
      </c>
      <c r="J20" s="22">
        <f t="shared" si="2"/>
        <v>23.484599116915746</v>
      </c>
      <c r="K20" s="30">
        <f t="shared" si="3"/>
        <v>1283.3333333333335</v>
      </c>
      <c r="L20" s="31">
        <f t="shared" si="4"/>
        <v>256.66666666666669</v>
      </c>
      <c r="M20" s="30">
        <f t="shared" si="5"/>
        <v>256.66000000000003</v>
      </c>
      <c r="N20" s="30">
        <f t="shared" si="6"/>
        <v>1283.3000000000002</v>
      </c>
    </row>
    <row r="21" spans="1:15" x14ac:dyDescent="0.25">
      <c r="A21" s="24">
        <v>18</v>
      </c>
      <c r="B21" s="25" t="s">
        <v>43</v>
      </c>
      <c r="C21" s="24" t="s">
        <v>19</v>
      </c>
      <c r="D21" s="34">
        <v>5</v>
      </c>
      <c r="E21" s="22">
        <v>140</v>
      </c>
      <c r="F21" s="22">
        <v>150</v>
      </c>
      <c r="G21" s="22">
        <v>230</v>
      </c>
      <c r="H21" s="21">
        <f t="shared" si="0"/>
        <v>173.33333333333334</v>
      </c>
      <c r="I21" s="22">
        <f t="shared" si="1"/>
        <v>49.328828623162472</v>
      </c>
      <c r="J21" s="22">
        <f t="shared" si="2"/>
        <v>28.458939590286043</v>
      </c>
      <c r="K21" s="30">
        <f t="shared" si="3"/>
        <v>866.66666666666674</v>
      </c>
      <c r="L21" s="31">
        <f t="shared" si="4"/>
        <v>173.33333333333334</v>
      </c>
      <c r="M21" s="30">
        <f t="shared" si="5"/>
        <v>173.33</v>
      </c>
      <c r="N21" s="30">
        <f t="shared" si="6"/>
        <v>866.65000000000009</v>
      </c>
    </row>
    <row r="22" spans="1:15" x14ac:dyDescent="0.25">
      <c r="A22" s="24">
        <v>19</v>
      </c>
      <c r="B22" s="25" t="s">
        <v>46</v>
      </c>
      <c r="C22" s="24" t="s">
        <v>19</v>
      </c>
      <c r="D22" s="34">
        <v>5</v>
      </c>
      <c r="E22" s="22">
        <v>250</v>
      </c>
      <c r="F22" s="22">
        <v>150</v>
      </c>
      <c r="G22" s="22">
        <v>360</v>
      </c>
      <c r="H22" s="21">
        <f t="shared" si="0"/>
        <v>253.33333333333334</v>
      </c>
      <c r="I22" s="22">
        <f t="shared" si="1"/>
        <v>105.03967504392486</v>
      </c>
      <c r="J22" s="22">
        <f t="shared" si="2"/>
        <v>41.463029622601915</v>
      </c>
      <c r="K22" s="30">
        <f t="shared" si="3"/>
        <v>1266.6666666666667</v>
      </c>
      <c r="L22" s="31">
        <f t="shared" si="4"/>
        <v>253.33333333333334</v>
      </c>
      <c r="M22" s="30">
        <f t="shared" si="5"/>
        <v>253.33</v>
      </c>
      <c r="N22" s="30">
        <f t="shared" si="6"/>
        <v>1266.6500000000001</v>
      </c>
    </row>
    <row r="23" spans="1:15" x14ac:dyDescent="0.25">
      <c r="A23" s="24">
        <v>20</v>
      </c>
      <c r="B23" s="25" t="s">
        <v>45</v>
      </c>
      <c r="C23" s="24" t="s">
        <v>19</v>
      </c>
      <c r="D23" s="34">
        <v>5</v>
      </c>
      <c r="E23" s="22">
        <v>250</v>
      </c>
      <c r="F23" s="22">
        <v>400</v>
      </c>
      <c r="G23" s="22">
        <v>500</v>
      </c>
      <c r="H23" s="21">
        <f t="shared" si="0"/>
        <v>383.33333333333331</v>
      </c>
      <c r="I23" s="22">
        <f t="shared" si="1"/>
        <v>125.83057392117917</v>
      </c>
      <c r="J23" s="22">
        <f t="shared" si="2"/>
        <v>32.825367109872829</v>
      </c>
      <c r="K23" s="30">
        <f t="shared" si="3"/>
        <v>1916.6666666666667</v>
      </c>
      <c r="L23" s="31">
        <f t="shared" si="4"/>
        <v>383.33333333333337</v>
      </c>
      <c r="M23" s="30">
        <f t="shared" si="5"/>
        <v>383.33</v>
      </c>
      <c r="N23" s="30">
        <f t="shared" si="6"/>
        <v>1916.6499999999999</v>
      </c>
    </row>
    <row r="24" spans="1:15" x14ac:dyDescent="0.25">
      <c r="A24" s="24">
        <v>21</v>
      </c>
      <c r="B24" s="25" t="s">
        <v>44</v>
      </c>
      <c r="C24" s="24" t="s">
        <v>19</v>
      </c>
      <c r="D24" s="34">
        <v>5</v>
      </c>
      <c r="E24" s="22">
        <v>100</v>
      </c>
      <c r="F24" s="22">
        <v>70</v>
      </c>
      <c r="G24" s="22">
        <v>90</v>
      </c>
      <c r="H24" s="21">
        <f t="shared" si="0"/>
        <v>86.666666666666671</v>
      </c>
      <c r="I24" s="22">
        <f t="shared" si="1"/>
        <v>15.275252316519467</v>
      </c>
      <c r="J24" s="22">
        <f t="shared" si="2"/>
        <v>17.625291134445536</v>
      </c>
      <c r="K24" s="30">
        <f t="shared" si="3"/>
        <v>433.33333333333337</v>
      </c>
      <c r="L24" s="31">
        <f t="shared" si="4"/>
        <v>86.666666666666671</v>
      </c>
      <c r="M24" s="30">
        <f t="shared" si="5"/>
        <v>86.66</v>
      </c>
      <c r="N24" s="30">
        <f t="shared" si="6"/>
        <v>433.29999999999995</v>
      </c>
    </row>
    <row r="25" spans="1:15" x14ac:dyDescent="0.25">
      <c r="A25" s="24">
        <v>22</v>
      </c>
      <c r="B25" s="25" t="s">
        <v>34</v>
      </c>
      <c r="C25" s="24" t="s">
        <v>19</v>
      </c>
      <c r="D25" s="34">
        <v>5</v>
      </c>
      <c r="E25" s="22">
        <v>250</v>
      </c>
      <c r="F25" s="22">
        <v>350</v>
      </c>
      <c r="G25" s="22">
        <v>485</v>
      </c>
      <c r="H25" s="21">
        <f t="shared" si="0"/>
        <v>361.66666666666669</v>
      </c>
      <c r="I25" s="22">
        <f t="shared" si="1"/>
        <v>117.93359713556325</v>
      </c>
      <c r="J25" s="22">
        <f t="shared" si="2"/>
        <v>32.608367871584306</v>
      </c>
      <c r="K25" s="30">
        <f t="shared" si="3"/>
        <v>1808.3333333333335</v>
      </c>
      <c r="L25" s="31">
        <f t="shared" si="4"/>
        <v>361.66666666666669</v>
      </c>
      <c r="M25" s="30">
        <f t="shared" si="5"/>
        <v>361.66</v>
      </c>
      <c r="N25" s="30">
        <f t="shared" si="6"/>
        <v>1808.3000000000002</v>
      </c>
    </row>
    <row r="26" spans="1:15" x14ac:dyDescent="0.25">
      <c r="A26" s="24">
        <v>23</v>
      </c>
      <c r="B26" s="25" t="s">
        <v>35</v>
      </c>
      <c r="C26" s="24" t="s">
        <v>19</v>
      </c>
      <c r="D26" s="34">
        <v>5</v>
      </c>
      <c r="E26" s="22">
        <v>300</v>
      </c>
      <c r="F26" s="22">
        <v>250</v>
      </c>
      <c r="G26" s="22">
        <v>160</v>
      </c>
      <c r="H26" s="21">
        <f t="shared" si="0"/>
        <v>236.66666666666666</v>
      </c>
      <c r="I26" s="22">
        <f t="shared" si="1"/>
        <v>70.945988845975876</v>
      </c>
      <c r="J26" s="22">
        <f t="shared" si="2"/>
        <v>29.97717838562361</v>
      </c>
      <c r="K26" s="30">
        <f t="shared" si="3"/>
        <v>1183.3333333333335</v>
      </c>
      <c r="L26" s="31">
        <f t="shared" si="4"/>
        <v>236.66666666666669</v>
      </c>
      <c r="M26" s="30">
        <f t="shared" si="5"/>
        <v>236.66</v>
      </c>
      <c r="N26" s="30">
        <f t="shared" si="6"/>
        <v>1183.3</v>
      </c>
    </row>
    <row r="27" spans="1:15" ht="30.6" x14ac:dyDescent="0.25">
      <c r="A27" s="24">
        <v>24</v>
      </c>
      <c r="B27" s="25" t="s">
        <v>36</v>
      </c>
      <c r="C27" s="24" t="s">
        <v>19</v>
      </c>
      <c r="D27" s="34">
        <v>5</v>
      </c>
      <c r="E27" s="22">
        <v>350</v>
      </c>
      <c r="F27" s="22">
        <v>250</v>
      </c>
      <c r="G27" s="22">
        <v>425</v>
      </c>
      <c r="H27" s="21">
        <f t="shared" si="0"/>
        <v>341.66666666666669</v>
      </c>
      <c r="I27" s="22">
        <f t="shared" si="1"/>
        <v>87.797114607106153</v>
      </c>
      <c r="J27" s="22">
        <f t="shared" si="2"/>
        <v>25.696716470372532</v>
      </c>
      <c r="K27" s="30">
        <f t="shared" si="3"/>
        <v>1708.3333333333335</v>
      </c>
      <c r="L27" s="31">
        <f t="shared" si="4"/>
        <v>341.66666666666669</v>
      </c>
      <c r="M27" s="30">
        <f t="shared" si="5"/>
        <v>341.66</v>
      </c>
      <c r="N27" s="30">
        <f t="shared" si="6"/>
        <v>1708.3000000000002</v>
      </c>
    </row>
    <row r="28" spans="1:15" s="1" customFormat="1" ht="20.25" customHeight="1" x14ac:dyDescent="0.3">
      <c r="A28" s="16"/>
      <c r="B28" s="20" t="s">
        <v>13</v>
      </c>
      <c r="C28" s="28"/>
      <c r="D28" s="29"/>
      <c r="E28" s="32"/>
      <c r="F28" s="32"/>
      <c r="G28" s="32"/>
      <c r="H28" s="32"/>
      <c r="I28" s="32"/>
      <c r="J28" s="32"/>
      <c r="K28" s="32"/>
      <c r="L28" s="32"/>
      <c r="M28" s="32"/>
      <c r="N28" s="33">
        <f>SUM(N4:N27)</f>
        <v>29557.95</v>
      </c>
      <c r="O28" s="11"/>
    </row>
    <row r="29" spans="1:15" s="3" customFormat="1" ht="30.75" customHeight="1" x14ac:dyDescent="0.3">
      <c r="A29" s="45" t="s">
        <v>14</v>
      </c>
      <c r="B29" s="45"/>
      <c r="C29" s="45"/>
      <c r="D29" s="45"/>
      <c r="E29" s="45"/>
      <c r="F29" s="45"/>
      <c r="G29" s="45"/>
      <c r="H29" s="45"/>
      <c r="I29" s="17"/>
      <c r="J29" s="41">
        <f>N28</f>
        <v>29557.95</v>
      </c>
      <c r="K29" s="42"/>
      <c r="L29" s="12"/>
      <c r="M29" s="12"/>
      <c r="N29" s="12"/>
    </row>
    <row r="30" spans="1:15" ht="75" customHeight="1" x14ac:dyDescent="0.3">
      <c r="A30" s="35" t="s">
        <v>5</v>
      </c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</row>
    <row r="31" spans="1:15" ht="15.75" customHeight="1" x14ac:dyDescent="0.3">
      <c r="A31" s="36" t="s">
        <v>6</v>
      </c>
      <c r="B31" s="36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5" s="4" customFormat="1" ht="15.6" customHeight="1" x14ac:dyDescent="0.3">
      <c r="A32" s="37" t="s">
        <v>47</v>
      </c>
      <c r="B32" s="37"/>
      <c r="C32" s="37"/>
      <c r="D32" s="6"/>
      <c r="E32" s="7"/>
      <c r="F32" s="8"/>
      <c r="G32" s="9"/>
      <c r="H32" s="38" t="s">
        <v>48</v>
      </c>
      <c r="I32" s="38"/>
      <c r="J32" s="38"/>
      <c r="K32" s="18"/>
      <c r="L32" s="18"/>
      <c r="M32" s="18"/>
      <c r="N32" s="18"/>
    </row>
    <row r="33" spans="1:8" s="4" customFormat="1" ht="15.6" x14ac:dyDescent="0.3">
      <c r="A33" s="6"/>
      <c r="B33" s="27">
        <v>46190</v>
      </c>
      <c r="C33" s="6"/>
      <c r="D33" s="6"/>
      <c r="E33" s="7"/>
      <c r="F33" s="8"/>
      <c r="G33" s="9"/>
      <c r="H33" s="10"/>
    </row>
    <row r="34" spans="1:8" s="4" customFormat="1" ht="11.25" customHeight="1" x14ac:dyDescent="0.3">
      <c r="A34" s="6"/>
      <c r="B34" s="6"/>
      <c r="C34" s="6"/>
      <c r="D34" s="6"/>
      <c r="E34" s="7"/>
      <c r="F34" s="8"/>
      <c r="G34" s="9"/>
      <c r="H34" s="10"/>
    </row>
  </sheetData>
  <mergeCells count="14">
    <mergeCell ref="A30:N30"/>
    <mergeCell ref="A31:B31"/>
    <mergeCell ref="A32:C32"/>
    <mergeCell ref="H32:J32"/>
    <mergeCell ref="A1:N1"/>
    <mergeCell ref="A2:A3"/>
    <mergeCell ref="B2:B3"/>
    <mergeCell ref="J29:K29"/>
    <mergeCell ref="C2:C3"/>
    <mergeCell ref="E2:G2"/>
    <mergeCell ref="A29:H29"/>
    <mergeCell ref="D2:D3"/>
    <mergeCell ref="H2:J2"/>
    <mergeCell ref="K2:N2"/>
  </mergeCells>
  <pageMargins left="0.46" right="0.32" top="0.33" bottom="0.26" header="0.31496062992125984" footer="0.31496062992125984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Панова Елизавета Валерьевна</cp:lastModifiedBy>
  <cp:lastPrinted>2026-06-17T09:08:07Z</cp:lastPrinted>
  <dcterms:created xsi:type="dcterms:W3CDTF">2014-01-15T18:15:09Z</dcterms:created>
  <dcterms:modified xsi:type="dcterms:W3CDTF">2026-06-17T09:13:17Z</dcterms:modified>
</cp:coreProperties>
</file>