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403E1FC1-5987-4513-98C5-A8ABC3205B75}" xr6:coauthVersionLast="47" xr6:coauthVersionMax="47" xr10:uidLastSave="{00000000-0000-0000-0000-000000000000}"/>
  <bookViews>
    <workbookView xWindow="7575" yWindow="3105" windowWidth="29715" windowHeight="175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J11" i="1" s="1"/>
  <c r="K11" i="1" s="1"/>
  <c r="L11" i="1"/>
  <c r="M11" i="1" s="1"/>
  <c r="N11" i="1" l="1"/>
  <c r="N12" i="1" s="1"/>
  <c r="L13" i="1" l="1"/>
</calcChain>
</file>

<file path=xl/sharedStrings.xml><?xml version="1.0" encoding="utf-8"?>
<sst xmlns="http://schemas.openxmlformats.org/spreadsheetml/2006/main" count="45" uniqueCount="37">
  <si>
    <t>Кол-во</t>
  </si>
  <si>
    <t xml:space="preserve">Используемый метод определения НМЦК с обоснованием: </t>
  </si>
  <si>
    <t xml:space="preserve"> Российский рубль.</t>
  </si>
  <si>
    <t>Информация  о валюте, используемой для формирования цены контракта и расчетов с поставщиком (подрядчиком, исполнителем):</t>
  </si>
  <si>
    <t xml:space="preserve"> не установлен.</t>
  </si>
  <si>
    <t>Порядок 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</t>
  </si>
  <si>
    <t xml:space="preserve">Предмет контракта: </t>
  </si>
  <si>
    <t>Наименование и основные характеристики объекта закупки*</t>
  </si>
  <si>
    <t>Среднее квадратичное отклонение</t>
  </si>
  <si>
    <t>№</t>
  </si>
  <si>
    <t>Ед. изм</t>
  </si>
  <si>
    <t>Источник информации о цене (руб./ед.изм.)</t>
  </si>
  <si>
    <t>НМЦК определяемая методом сопоставимых рыночных цен (анализа рынка)</t>
  </si>
  <si>
    <t/>
  </si>
  <si>
    <t xml:space="preserve">Средняя арифметическая цена за единицу     &lt;ц&gt; </t>
  </si>
  <si>
    <t>Цена за единицу изм. (руб.)</t>
  </si>
  <si>
    <t>Н(М)ЦК контракта за единицу по аукциону (руб.)</t>
  </si>
  <si>
    <t>Итого:</t>
  </si>
  <si>
    <t>ИТОГО: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</si>
  <si>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          </t>
  </si>
  <si>
    <t xml:space="preserve">Расчет НМЦК (рын) произведен по формуле:
</t>
  </si>
  <si>
    <t xml:space="preserve">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</si>
  <si>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Оценка однородности совокупности значений выявленных цен, используемых в расчете НМЦК.</t>
  </si>
  <si>
    <t>В результате проведенного расчета НМЦК контракта составила:</t>
  </si>
  <si>
    <t xml:space="preserve">Расчет Н(М)ЦК по формуле                                    
    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</si>
  <si>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</si>
  <si>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t>ОКПД2/ КТРУ</t>
  </si>
  <si>
    <t xml:space="preserve"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для определения НМЦК применяется метод сопоставимых рыночных цен (анализа рынка) с использованием ценовой информации, полученной от исполнителей, обладающих опытом оказания соответствующих услуг. Метод сопоставимых рыночных цен (анализа рынка) заключается в установлении начальной (максимальной) цены контракта на основании ценовой информации идентичных товаров, планируемых к закупкам. Указанный метод является приоритетным для определения и обоснования начальной (максимальной) цены контракта.  </t>
  </si>
  <si>
    <r>
      <t>Контрактный управляющий</t>
    </r>
    <r>
      <rPr>
        <sz val="10"/>
        <rFont val="Times New Roman"/>
        <family val="1"/>
        <charset val="204"/>
      </rPr>
      <t xml:space="preserve"> Т.Ю. Григорьева</t>
    </r>
  </si>
  <si>
    <t>26.30.11.122</t>
  </si>
  <si>
    <t>шт</t>
  </si>
  <si>
    <t>Предложение № 1</t>
  </si>
  <si>
    <t>Предложение № 2</t>
  </si>
  <si>
    <t>Предложение № 3</t>
  </si>
  <si>
    <t>Маршрутизатор TP-Link Archer AX12</t>
  </si>
  <si>
    <r>
      <t xml:space="preserve">Дата подготовки обоснования НМЦК: </t>
    </r>
    <r>
      <rPr>
        <sz val="10"/>
        <rFont val="Times New Roman"/>
        <family val="1"/>
        <charset val="204"/>
      </rPr>
      <t>29.06.2026 г.</t>
    </r>
  </si>
  <si>
    <t>Поставка маршрутизатора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</si>
</sst>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2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right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13" fillId="0" borderId="0" xfId="0" applyFont="1"/>
    <xf numFmtId="4" fontId="11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left"/>
    </xf>
    <xf numFmtId="4" fontId="15" fillId="0" borderId="1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4" fillId="0" borderId="0" xfId="0" applyFo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9</xdr:row>
      <xdr:rowOff>9525</xdr:rowOff>
    </xdr:from>
    <xdr:to>
      <xdr:col>9</xdr:col>
      <xdr:colOff>571499</xdr:colOff>
      <xdr:row>9</xdr:row>
      <xdr:rowOff>235954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3800" y="5334000"/>
          <a:ext cx="444499" cy="22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8</xdr:row>
      <xdr:rowOff>1828800</xdr:rowOff>
    </xdr:from>
    <xdr:to>
      <xdr:col>11</xdr:col>
      <xdr:colOff>247650</xdr:colOff>
      <xdr:row>8</xdr:row>
      <xdr:rowOff>2057400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72750" y="15001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104776</xdr:colOff>
      <xdr:row>9</xdr:row>
      <xdr:rowOff>257175</xdr:rowOff>
    </xdr:from>
    <xdr:to>
      <xdr:col>10</xdr:col>
      <xdr:colOff>628650</xdr:colOff>
      <xdr:row>9</xdr:row>
      <xdr:rowOff>450850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9229726" y="5248275"/>
          <a:ext cx="523874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59056</xdr:colOff>
      <xdr:row>6</xdr:row>
      <xdr:rowOff>0</xdr:rowOff>
    </xdr:from>
    <xdr:to>
      <xdr:col>3</xdr:col>
      <xdr:colOff>228600</xdr:colOff>
      <xdr:row>6</xdr:row>
      <xdr:rowOff>364159</xdr:rowOff>
    </xdr:to>
    <xdr:pic>
      <xdr:nvPicPr>
        <xdr:cNvPr id="7" name="Изображение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1" y="3105150"/>
          <a:ext cx="912494" cy="364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8</xdr:row>
      <xdr:rowOff>390525</xdr:rowOff>
    </xdr:from>
    <xdr:to>
      <xdr:col>11</xdr:col>
      <xdr:colOff>825612</xdr:colOff>
      <xdr:row>9</xdr:row>
      <xdr:rowOff>47625</xdr:rowOff>
    </xdr:to>
    <xdr:pic>
      <xdr:nvPicPr>
        <xdr:cNvPr id="8" name="Изображение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4743450"/>
          <a:ext cx="739887" cy="2952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zoomScale="115" zoomScaleNormal="115" workbookViewId="0">
      <selection activeCell="C4" sqref="C4:N4"/>
    </sheetView>
  </sheetViews>
  <sheetFormatPr defaultRowHeight="15" x14ac:dyDescent="0.25"/>
  <cols>
    <col min="1" max="1" width="4.140625" customWidth="1"/>
    <col min="2" max="2" width="39.42578125" customWidth="1"/>
    <col min="3" max="3" width="11.140625" customWidth="1"/>
    <col min="4" max="4" width="9.140625" customWidth="1"/>
    <col min="5" max="5" width="7.85546875" customWidth="1"/>
    <col min="6" max="6" width="12.42578125" customWidth="1"/>
    <col min="7" max="7" width="12.85546875" customWidth="1"/>
    <col min="8" max="8" width="13" customWidth="1"/>
    <col min="9" max="9" width="14.28515625" customWidth="1"/>
    <col min="10" max="10" width="11.7109375" customWidth="1"/>
    <col min="11" max="11" width="11.28515625" customWidth="1"/>
    <col min="12" max="12" width="13" customWidth="1"/>
    <col min="14" max="14" width="22.5703125" customWidth="1"/>
    <col min="15" max="15" width="12.140625" customWidth="1"/>
    <col min="16" max="16" width="14" customWidth="1"/>
  </cols>
  <sheetData>
    <row r="1" spans="1:14" s="2" customFormat="1" x14ac:dyDescent="0.25">
      <c r="A1" s="30" t="s">
        <v>19</v>
      </c>
      <c r="B1" s="30" t="s">
        <v>13</v>
      </c>
      <c r="C1" s="30"/>
      <c r="D1" s="30" t="s">
        <v>13</v>
      </c>
      <c r="E1" s="30" t="s">
        <v>13</v>
      </c>
      <c r="F1" s="30" t="s">
        <v>13</v>
      </c>
      <c r="G1" s="30" t="s">
        <v>13</v>
      </c>
      <c r="H1" s="30" t="s">
        <v>13</v>
      </c>
      <c r="I1" s="30"/>
      <c r="J1" s="30" t="s">
        <v>13</v>
      </c>
      <c r="K1" s="30"/>
      <c r="L1" s="30" t="s">
        <v>13</v>
      </c>
      <c r="M1" s="30"/>
      <c r="N1" s="30" t="s">
        <v>13</v>
      </c>
    </row>
    <row r="2" spans="1:14" s="2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1" customFormat="1" x14ac:dyDescent="0.25">
      <c r="A3" s="31" t="s">
        <v>6</v>
      </c>
      <c r="B3" s="31"/>
      <c r="C3" s="41" t="s">
        <v>36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78.75" customHeight="1" x14ac:dyDescent="0.25">
      <c r="A4" s="31" t="s">
        <v>1</v>
      </c>
      <c r="B4" s="31"/>
      <c r="C4" s="37" t="s">
        <v>27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39.75" customHeight="1" x14ac:dyDescent="0.25">
      <c r="A5" s="31" t="s">
        <v>3</v>
      </c>
      <c r="B5" s="31"/>
      <c r="C5" s="37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54.75" customHeight="1" x14ac:dyDescent="0.25">
      <c r="A6" s="31" t="s">
        <v>5</v>
      </c>
      <c r="B6" s="31"/>
      <c r="C6" s="37" t="s">
        <v>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s="2" customFormat="1" ht="81" customHeight="1" x14ac:dyDescent="0.25">
      <c r="A7" s="31" t="s">
        <v>20</v>
      </c>
      <c r="B7" s="31"/>
      <c r="C7" s="39" t="s">
        <v>21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2" customFormat="1" ht="43.5" customHeight="1" x14ac:dyDescent="0.25">
      <c r="A8" s="32" t="s">
        <v>9</v>
      </c>
      <c r="B8" s="35" t="s">
        <v>7</v>
      </c>
      <c r="C8" s="35" t="s">
        <v>26</v>
      </c>
      <c r="D8" s="35" t="s">
        <v>10</v>
      </c>
      <c r="E8" s="38" t="s">
        <v>0</v>
      </c>
      <c r="F8" s="38" t="s">
        <v>11</v>
      </c>
      <c r="G8" s="38"/>
      <c r="H8" s="38"/>
      <c r="I8" s="43" t="s">
        <v>22</v>
      </c>
      <c r="J8" s="43"/>
      <c r="K8" s="43"/>
      <c r="L8" s="44" t="s">
        <v>12</v>
      </c>
      <c r="M8" s="44"/>
      <c r="N8" s="44"/>
    </row>
    <row r="9" spans="1:14" s="2" customFormat="1" ht="50.25" customHeight="1" x14ac:dyDescent="0.25">
      <c r="A9" s="33"/>
      <c r="B9" s="36"/>
      <c r="C9" s="36"/>
      <c r="D9" s="36"/>
      <c r="E9" s="38"/>
      <c r="F9" s="17" t="s">
        <v>31</v>
      </c>
      <c r="G9" s="17" t="s">
        <v>32</v>
      </c>
      <c r="H9" s="17" t="s">
        <v>33</v>
      </c>
      <c r="I9" s="48" t="s">
        <v>14</v>
      </c>
      <c r="J9" s="48" t="s">
        <v>8</v>
      </c>
      <c r="K9" s="48" t="s">
        <v>25</v>
      </c>
      <c r="L9" s="48" t="s">
        <v>24</v>
      </c>
      <c r="M9" s="50" t="s">
        <v>15</v>
      </c>
      <c r="N9" s="50" t="s">
        <v>16</v>
      </c>
    </row>
    <row r="10" spans="1:14" s="11" customFormat="1" ht="39" customHeight="1" x14ac:dyDescent="0.2">
      <c r="A10" s="34"/>
      <c r="B10" s="36"/>
      <c r="C10" s="40"/>
      <c r="D10" s="36"/>
      <c r="E10" s="38"/>
      <c r="F10" s="15"/>
      <c r="G10" s="15"/>
      <c r="H10" s="15"/>
      <c r="I10" s="49"/>
      <c r="J10" s="49"/>
      <c r="K10" s="49"/>
      <c r="L10" s="49"/>
      <c r="M10" s="51"/>
      <c r="N10" s="51"/>
    </row>
    <row r="11" spans="1:14" s="11" customFormat="1" ht="60" customHeight="1" x14ac:dyDescent="0.2">
      <c r="A11" s="14">
        <v>1</v>
      </c>
      <c r="B11" s="20" t="s">
        <v>34</v>
      </c>
      <c r="C11" s="16" t="s">
        <v>29</v>
      </c>
      <c r="D11" s="16" t="s">
        <v>30</v>
      </c>
      <c r="E11" s="16">
        <v>1</v>
      </c>
      <c r="F11" s="18">
        <v>3606</v>
      </c>
      <c r="G11" s="19">
        <v>3088</v>
      </c>
      <c r="H11" s="19">
        <v>2799</v>
      </c>
      <c r="I11" s="9">
        <f t="shared" ref="I11" si="0">AVERAGE(F11:H11)</f>
        <v>3164.3330000000001</v>
      </c>
      <c r="J11" s="10">
        <f>SQRT(((SUM((POWER(F11-I11,2)),(POWER(G11-I11,2)),(POWER(H11-I11,2))))/(COLUMNS(F11:H11)-1)))</f>
        <v>408.87900000000002</v>
      </c>
      <c r="K11" s="10">
        <f>J11/I11*100</f>
        <v>12.920999999999999</v>
      </c>
      <c r="L11" s="12">
        <f t="shared" ref="L11" si="1">((E11/3)*(SUM(F11:H11)))</f>
        <v>3164.33</v>
      </c>
      <c r="M11" s="12">
        <f t="shared" ref="M11" si="2">L11/E11</f>
        <v>3164.33</v>
      </c>
      <c r="N11" s="13">
        <f>M11*E11</f>
        <v>3164.33</v>
      </c>
    </row>
    <row r="12" spans="1:14" s="2" customFormat="1" x14ac:dyDescent="0.25">
      <c r="A12" s="21"/>
      <c r="B12" s="22" t="s">
        <v>17</v>
      </c>
      <c r="C12" s="23"/>
      <c r="D12" s="24"/>
      <c r="E12" s="25"/>
      <c r="F12" s="26"/>
      <c r="G12" s="26"/>
      <c r="H12" s="26"/>
      <c r="I12" s="27"/>
      <c r="J12" s="28"/>
      <c r="K12" s="28"/>
      <c r="L12" s="45" t="s">
        <v>18</v>
      </c>
      <c r="M12" s="45"/>
      <c r="N12" s="29">
        <f>SUM(N11:N11)</f>
        <v>3164.33</v>
      </c>
    </row>
    <row r="13" spans="1:14" s="2" customFormat="1" x14ac:dyDescent="0.25">
      <c r="A13" s="46" t="s">
        <v>23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7">
        <f>N12</f>
        <v>3164.33</v>
      </c>
      <c r="M13" s="47"/>
      <c r="N13" s="47"/>
    </row>
    <row r="14" spans="1:14" s="3" customFormat="1" ht="15.75" customHeight="1" x14ac:dyDescent="0.25">
      <c r="A14" s="52" t="s">
        <v>35</v>
      </c>
      <c r="B14" s="52"/>
      <c r="C14" s="53"/>
      <c r="D14" s="53"/>
      <c r="E14" s="53"/>
      <c r="F14" s="8"/>
      <c r="G14" s="8"/>
      <c r="H14" s="8"/>
      <c r="I14" s="4"/>
      <c r="J14" s="4"/>
      <c r="K14" s="5"/>
    </row>
    <row r="15" spans="1:14" s="3" customFormat="1" ht="15.75" x14ac:dyDescent="0.25">
      <c r="A15" s="42" t="s">
        <v>28</v>
      </c>
      <c r="B15" s="42"/>
      <c r="C15" s="42"/>
      <c r="D15" s="42"/>
      <c r="E15" s="42"/>
      <c r="F15" s="42"/>
      <c r="G15" s="42"/>
      <c r="H15" s="42"/>
      <c r="I15" s="6"/>
      <c r="J15" s="6"/>
      <c r="K15" s="6"/>
    </row>
  </sheetData>
  <mergeCells count="30">
    <mergeCell ref="A15:H15"/>
    <mergeCell ref="F8:H8"/>
    <mergeCell ref="I8:K8"/>
    <mergeCell ref="L8:N8"/>
    <mergeCell ref="L12:M12"/>
    <mergeCell ref="A13:K13"/>
    <mergeCell ref="L13:N13"/>
    <mergeCell ref="L9:L10"/>
    <mergeCell ref="I9:I10"/>
    <mergeCell ref="J9:J10"/>
    <mergeCell ref="K9:K10"/>
    <mergeCell ref="M9:M10"/>
    <mergeCell ref="N9:N10"/>
    <mergeCell ref="D8:D10"/>
    <mergeCell ref="A14:E14"/>
    <mergeCell ref="A1:N1"/>
    <mergeCell ref="A7:B7"/>
    <mergeCell ref="A3:B3"/>
    <mergeCell ref="A6:B6"/>
    <mergeCell ref="A8:A10"/>
    <mergeCell ref="B8:B10"/>
    <mergeCell ref="C6:N6"/>
    <mergeCell ref="E8:E10"/>
    <mergeCell ref="C7:N7"/>
    <mergeCell ref="C8:C10"/>
    <mergeCell ref="C3:N3"/>
    <mergeCell ref="C4:N4"/>
    <mergeCell ref="C5:N5"/>
    <mergeCell ref="A4:B4"/>
    <mergeCell ref="A5:B5"/>
  </mergeCells>
  <pageMargins left="0.31496062992125984" right="0.31496062992125984" top="0.35433070866141736" bottom="0.35433070866141736" header="0.31496062992125984" footer="0.31496062992125984"/>
  <pageSetup paperSize="9" scale="77" fitToHeight="0" orientation="landscape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2026-06-29T13:06:27Z</dcterms:modified>
</cp:coreProperties>
</file>