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aevalv\Desktop\12566 БЕРЕЗКА\"/>
    </mc:Choice>
  </mc:AlternateContent>
  <bookViews>
    <workbookView xWindow="120" yWindow="120" windowWidth="24915" windowHeight="11820"/>
  </bookViews>
  <sheets>
    <sheet name="Лист" sheetId="7" r:id="rId1"/>
  </sheets>
  <definedNames>
    <definedName name="_xlnm._FilterDatabase" localSheetId="0" hidden="1">Лист!$B$7:$R$11</definedName>
    <definedName name="_xlnm.Print_Area" localSheetId="0">Лист!$A$2:$R$16</definedName>
  </definedNames>
  <calcPr calcId="152511"/>
</workbook>
</file>

<file path=xl/calcChain.xml><?xml version="1.0" encoding="utf-8"?>
<calcChain xmlns="http://schemas.openxmlformats.org/spreadsheetml/2006/main">
  <c r="R11" i="7" l="1"/>
  <c r="R10" i="7"/>
  <c r="S9" i="7"/>
  <c r="R9" i="7"/>
  <c r="Q9" i="7"/>
  <c r="P9" i="7"/>
  <c r="O9" i="7"/>
  <c r="N9" i="7"/>
  <c r="L10" i="7"/>
  <c r="M9" i="7"/>
  <c r="J10" i="7"/>
  <c r="K9" i="7"/>
  <c r="H10" i="7"/>
  <c r="I9" i="7"/>
  <c r="R8" i="7" l="1"/>
  <c r="M8" i="7" l="1"/>
  <c r="K8" i="7"/>
  <c r="I8" i="7"/>
  <c r="O8" i="7"/>
  <c r="N8" i="7"/>
  <c r="S8" i="7" l="1"/>
  <c r="P8" i="7" l="1"/>
  <c r="Q8" i="7" s="1"/>
</calcChain>
</file>

<file path=xl/sharedStrings.xml><?xml version="1.0" encoding="utf-8"?>
<sst xmlns="http://schemas.openxmlformats.org/spreadsheetml/2006/main" count="36" uniqueCount="29">
  <si>
    <t>№
п/п</t>
  </si>
  <si>
    <t>Коэффициент вариации цен V, %</t>
  </si>
  <si>
    <t>Цена за ед-цу изм., руб.</t>
  </si>
  <si>
    <t>Цена за ед.изм., руб.</t>
  </si>
  <si>
    <t>Коэф. за ед.изм.</t>
  </si>
  <si>
    <t>% за ед.изм.</t>
  </si>
  <si>
    <t>Среднее квадратичное отклонение, σ</t>
  </si>
  <si>
    <t>Результат по совокупности значений цен (σ ≤ 33%)</t>
  </si>
  <si>
    <t>Средняя арифметическая цена за единицу</t>
  </si>
  <si>
    <t>КТРУ/ ОКПД2</t>
  </si>
  <si>
    <t>Наименование ТРУ</t>
  </si>
  <si>
    <t>Расчет НМЦД(К)</t>
  </si>
  <si>
    <t xml:space="preserve">Ед. изм.  </t>
  </si>
  <si>
    <t>Ко-во</t>
  </si>
  <si>
    <t>Сумма, руб.</t>
  </si>
  <si>
    <t>Начальная (максимальная) цена договора (контракта)(исходя из наименьшего коммерческого предложения), руб.:</t>
  </si>
  <si>
    <t>Начальная (максимальная) цена ТРУ, в руб.</t>
  </si>
  <si>
    <t xml:space="preserve"> специалист 2 категории отдела организации закупок Михалёва О.М.
Дата подготовки обоснования НМЦД(К): 18.08.2026 г.</t>
  </si>
  <si>
    <t>шт.</t>
  </si>
  <si>
    <t xml:space="preserve">Начальная (максимальная) цена договора (контракта) (далее - НМЦД(К))/ Начальная сумма цен единиц услуг определена Заказчиком в соответствии с положениями статьи 22 Федерального закона от 05.04.2013г  № 44-ФЗ «О контрактной системе в сфере закупок товаров, работ, услуг для обеспечения государственных и муниципальных нужд». Осуществлен поиск ценовой информации в реестре контрактов.  В целях получения ценовой информации в отношении услуги для определения НМЦД(К)/ Начальной суммы цен единиц услуг были направлены запросы о предоставлении ценовой информации Исполнителям, обладающим опытом оказания услуг, информация о которых имеется в свободном доступе, и получены 3 (три) ценовых предложения. В результате проведения обоснования начальной (максимальной) цены договора(контракта)/Начальной суммы цен единиц услуг методом сопоставимых рыночных цен (анализа рынка), Начальная (максимальная) цена договора (контракта) устанавливается в размере 41 000  (Сорок одна тысяча) рублей 00 копеек, по минимальной цене, коэффициент вариации не превышает 33%, что свидетельствует об однородности совокупности значений, используемых в расчете. </t>
  </si>
  <si>
    <t>28.13.14.190</t>
  </si>
  <si>
    <t>Электродвигатель</t>
  </si>
  <si>
    <r>
      <t xml:space="preserve">Насос циркуляционный </t>
    </r>
    <r>
      <rPr>
        <sz val="9"/>
        <color rgb="FF000000"/>
        <rFont val="Times New Roman"/>
        <family val="1"/>
        <charset val="204"/>
      </rPr>
      <t>для циркуляции воды и водогликолевой смеси в системах отопления</t>
    </r>
  </si>
  <si>
    <t>27.11.10.110-00000001</t>
  </si>
  <si>
    <t>Итого</t>
  </si>
  <si>
    <t>Коммерческое предложение №1 (№04-0300-04-01-918  от 18.08.2026)</t>
  </si>
  <si>
    <t xml:space="preserve">Коммерческое предложение №2 (№04-0300-04-01-919 от 18.08.2026) </t>
  </si>
  <si>
    <t>Коммерческое предложение № 3 (№04-0300-04-01-920 от 18.08.2026)</t>
  </si>
  <si>
    <t>Обоснование начальной (максимальной) цены договора (контракта) на  Поставку циркуляционного насоса и электродвигателя асинхронного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</si>
</sst>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/>
    <xf numFmtId="4" fontId="1" fillId="0" borderId="0" xfId="0" applyNumberFormat="1" applyFont="1"/>
    <xf numFmtId="0" fontId="2" fillId="0" borderId="0" xfId="0" applyFont="1"/>
    <xf numFmtId="4" fontId="3" fillId="0" borderId="0" xfId="0" applyNumberFormat="1" applyFont="1"/>
    <xf numFmtId="4" fontId="1" fillId="0" borderId="0" xfId="0" applyNumberFormat="1" applyFont="1" applyFill="1"/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1" fillId="0" borderId="0" xfId="0" applyNumberFormat="1" applyFont="1" applyFill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4" fontId="4" fillId="0" borderId="0" xfId="0" applyNumberFormat="1" applyFont="1"/>
    <xf numFmtId="4" fontId="4" fillId="0" borderId="0" xfId="0" applyNumberFormat="1" applyFont="1" applyFill="1"/>
    <xf numFmtId="0" fontId="4" fillId="0" borderId="0" xfId="0" applyFont="1" applyAlignment="1">
      <alignment vertical="center"/>
    </xf>
    <xf numFmtId="0" fontId="4" fillId="0" borderId="0" xfId="0" applyFont="1" applyAlignment="1"/>
    <xf numFmtId="4" fontId="5" fillId="0" borderId="1" xfId="0" applyNumberFormat="1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" fontId="4" fillId="0" borderId="0" xfId="0" applyNumberFormat="1" applyFont="1" applyAlignment="1">
      <alignment horizontal="center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4" fontId="7" fillId="2" borderId="3" xfId="0" applyNumberFormat="1" applyFont="1" applyFill="1" applyBorder="1" applyAlignment="1">
      <alignment horizontal="center" vertical="center"/>
    </xf>
    <xf numFmtId="4" fontId="7" fillId="2" borderId="2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33"/>
  <sheetViews>
    <sheetView tabSelected="1" zoomScale="110" zoomScaleNormal="110" workbookViewId="0">
      <selection activeCell="B2" sqref="B2:R2"/>
    </sheetView>
  </sheetViews>
  <sheetFormatPr defaultRowHeight="12.75" x14ac:dyDescent="0.2"/>
  <cols>
    <col min="1" max="1" width="4" style="2" customWidth="1"/>
    <col min="2" max="2" width="6.140625" style="12" customWidth="1"/>
    <col min="3" max="3" width="33.140625" style="2" customWidth="1"/>
    <col min="4" max="4" width="9" style="2" customWidth="1"/>
    <col min="5" max="5" width="5.7109375" style="2" customWidth="1"/>
    <col min="6" max="7" width="6.7109375" style="2" customWidth="1"/>
    <col min="8" max="11" width="11.28515625" style="4" customWidth="1"/>
    <col min="12" max="13" width="11.28515625" style="7" customWidth="1"/>
    <col min="14" max="14" width="13.85546875" style="4" customWidth="1"/>
    <col min="15" max="15" width="13.28515625" style="4" customWidth="1"/>
    <col min="16" max="16" width="12" style="4" customWidth="1"/>
    <col min="17" max="17" width="11.28515625" style="6" customWidth="1"/>
    <col min="18" max="18" width="14.42578125" style="4" customWidth="1"/>
    <col min="19" max="19" width="14.42578125" style="2" customWidth="1"/>
    <col min="20" max="16384" width="9.140625" style="2"/>
  </cols>
  <sheetData>
    <row r="1" spans="2:20" ht="12.75" customHeight="1" x14ac:dyDescent="0.2">
      <c r="B1" s="14"/>
      <c r="C1" s="15"/>
      <c r="D1" s="15"/>
      <c r="E1" s="15"/>
      <c r="F1" s="15"/>
      <c r="G1" s="15"/>
      <c r="H1" s="16"/>
      <c r="I1" s="16"/>
      <c r="J1" s="16"/>
      <c r="K1" s="16"/>
      <c r="L1" s="17"/>
      <c r="M1" s="17"/>
      <c r="N1" s="16"/>
      <c r="O1" s="16"/>
      <c r="P1" s="42"/>
      <c r="Q1" s="43"/>
      <c r="R1" s="43"/>
      <c r="S1" s="15"/>
    </row>
    <row r="2" spans="2:20" s="1" customFormat="1" ht="12.75" customHeight="1" x14ac:dyDescent="0.25">
      <c r="B2" s="44" t="s">
        <v>28</v>
      </c>
      <c r="C2" s="44"/>
      <c r="D2" s="44"/>
      <c r="E2" s="44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18"/>
    </row>
    <row r="3" spans="2:20" s="1" customFormat="1" ht="16.5" customHeight="1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18"/>
    </row>
    <row r="4" spans="2:20" s="3" customFormat="1" ht="81" customHeight="1" x14ac:dyDescent="0.2">
      <c r="B4" s="46" t="s">
        <v>19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19"/>
    </row>
    <row r="5" spans="2:20" s="3" customFormat="1" ht="18.75" customHeight="1" x14ac:dyDescent="0.2">
      <c r="B5" s="47" t="s">
        <v>11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19"/>
    </row>
    <row r="6" spans="2:20" ht="54.75" customHeight="1" x14ac:dyDescent="0.2">
      <c r="B6" s="54" t="s">
        <v>0</v>
      </c>
      <c r="C6" s="54" t="s">
        <v>10</v>
      </c>
      <c r="D6" s="54" t="s">
        <v>9</v>
      </c>
      <c r="E6" s="54"/>
      <c r="F6" s="54" t="s">
        <v>12</v>
      </c>
      <c r="G6" s="54" t="s">
        <v>13</v>
      </c>
      <c r="H6" s="50" t="s">
        <v>25</v>
      </c>
      <c r="I6" s="51"/>
      <c r="J6" s="50" t="s">
        <v>26</v>
      </c>
      <c r="K6" s="51"/>
      <c r="L6" s="50" t="s">
        <v>27</v>
      </c>
      <c r="M6" s="51"/>
      <c r="N6" s="20" t="s">
        <v>8</v>
      </c>
      <c r="O6" s="20" t="s">
        <v>6</v>
      </c>
      <c r="P6" s="20" t="s">
        <v>1</v>
      </c>
      <c r="Q6" s="53" t="s">
        <v>7</v>
      </c>
      <c r="R6" s="56" t="s">
        <v>16</v>
      </c>
      <c r="S6" s="57"/>
    </row>
    <row r="7" spans="2:20" ht="35.25" customHeight="1" x14ac:dyDescent="0.2">
      <c r="B7" s="54"/>
      <c r="C7" s="54"/>
      <c r="D7" s="54"/>
      <c r="E7" s="54"/>
      <c r="F7" s="54"/>
      <c r="G7" s="54"/>
      <c r="H7" s="21" t="s">
        <v>2</v>
      </c>
      <c r="I7" s="21" t="s">
        <v>14</v>
      </c>
      <c r="J7" s="21" t="s">
        <v>2</v>
      </c>
      <c r="K7" s="21" t="s">
        <v>14</v>
      </c>
      <c r="L7" s="21" t="s">
        <v>2</v>
      </c>
      <c r="M7" s="21" t="s">
        <v>14</v>
      </c>
      <c r="N7" s="20" t="s">
        <v>3</v>
      </c>
      <c r="O7" s="20" t="s">
        <v>4</v>
      </c>
      <c r="P7" s="20" t="s">
        <v>5</v>
      </c>
      <c r="Q7" s="53"/>
      <c r="R7" s="20" t="s">
        <v>2</v>
      </c>
      <c r="S7" s="22" t="s">
        <v>14</v>
      </c>
    </row>
    <row r="8" spans="2:20" ht="37.5" customHeight="1" x14ac:dyDescent="0.2">
      <c r="B8" s="28">
        <v>1</v>
      </c>
      <c r="C8" s="31" t="s">
        <v>22</v>
      </c>
      <c r="D8" s="54" t="s">
        <v>20</v>
      </c>
      <c r="E8" s="54"/>
      <c r="F8" s="22" t="s">
        <v>18</v>
      </c>
      <c r="G8" s="22">
        <v>2</v>
      </c>
      <c r="H8" s="23">
        <v>8000</v>
      </c>
      <c r="I8" s="23">
        <f>H8*G8</f>
        <v>16000</v>
      </c>
      <c r="J8" s="23">
        <v>13500</v>
      </c>
      <c r="K8" s="23">
        <f>J8*G8</f>
        <v>27000</v>
      </c>
      <c r="L8" s="24">
        <v>13100</v>
      </c>
      <c r="M8" s="24">
        <f>L8*G8</f>
        <v>26200</v>
      </c>
      <c r="N8" s="20">
        <f>ROUND(AVERAGE(H8,J8,L8),2)</f>
        <v>11533.33</v>
      </c>
      <c r="O8" s="20">
        <f>STDEV(H8,J8,L8)</f>
        <v>3066.4855018951816</v>
      </c>
      <c r="P8" s="20">
        <f t="shared" ref="P8:P9" si="0">O8*100/N8</f>
        <v>26.588032267308588</v>
      </c>
      <c r="Q8" s="20" t="str">
        <f>IF(P8&gt;=33,"Совокупность цен  НЕОДНОРОДНА",IF(P8&lt;=32.99,"Совокупность цен однородна"))</f>
        <v>Совокупность цен однородна</v>
      </c>
      <c r="R8" s="20">
        <f>H8</f>
        <v>8000</v>
      </c>
      <c r="S8" s="22">
        <f>R8*G8</f>
        <v>16000</v>
      </c>
      <c r="T8" s="8"/>
    </row>
    <row r="9" spans="2:20" ht="42" customHeight="1" x14ac:dyDescent="0.2">
      <c r="B9" s="30">
        <v>2</v>
      </c>
      <c r="C9" s="32" t="s">
        <v>21</v>
      </c>
      <c r="D9" s="58" t="s">
        <v>23</v>
      </c>
      <c r="E9" s="59"/>
      <c r="F9" s="22" t="s">
        <v>18</v>
      </c>
      <c r="G9" s="22">
        <v>2</v>
      </c>
      <c r="H9" s="23">
        <v>12500</v>
      </c>
      <c r="I9" s="23">
        <f>H9*G9</f>
        <v>25000</v>
      </c>
      <c r="J9" s="23">
        <v>12000</v>
      </c>
      <c r="K9" s="23">
        <f>J9*G9</f>
        <v>24000</v>
      </c>
      <c r="L9" s="24">
        <v>13300</v>
      </c>
      <c r="M9" s="24">
        <f>L9*G9</f>
        <v>26600</v>
      </c>
      <c r="N9" s="29">
        <f>ROUND(AVERAGE(H9,J9,L9),2)</f>
        <v>12600</v>
      </c>
      <c r="O9" s="29">
        <f t="shared" ref="O9" si="1">STDEV(H9,J9,L9)</f>
        <v>655.74385243020004</v>
      </c>
      <c r="P9" s="29">
        <f t="shared" si="0"/>
        <v>5.2043162891285721</v>
      </c>
      <c r="Q9" s="29" t="str">
        <f>IF(P9&gt;=33,"Совокупность цен  НЕОДНОРОДНА",IF(P9&lt;=32.99,"Совокупность цен однородна"))</f>
        <v>Совокупность цен однородна</v>
      </c>
      <c r="R9" s="29">
        <f>H9</f>
        <v>12500</v>
      </c>
      <c r="S9" s="22">
        <f>R9*G9</f>
        <v>25000</v>
      </c>
      <c r="T9" s="13"/>
    </row>
    <row r="10" spans="2:20" ht="42" customHeight="1" x14ac:dyDescent="0.2">
      <c r="B10" s="33" t="s">
        <v>24</v>
      </c>
      <c r="C10" s="34"/>
      <c r="D10" s="34"/>
      <c r="E10" s="34"/>
      <c r="F10" s="34"/>
      <c r="G10" s="35"/>
      <c r="H10" s="36">
        <f>SUM(I8:I9)</f>
        <v>41000</v>
      </c>
      <c r="I10" s="37"/>
      <c r="J10" s="36">
        <f>SUM(K8:K9)</f>
        <v>51000</v>
      </c>
      <c r="K10" s="37"/>
      <c r="L10" s="38">
        <f>SUM(M8:M9)</f>
        <v>52800</v>
      </c>
      <c r="M10" s="39"/>
      <c r="N10" s="29"/>
      <c r="O10" s="29"/>
      <c r="P10" s="29"/>
      <c r="Q10" s="29"/>
      <c r="R10" s="40">
        <f>SUM(S8:S9)</f>
        <v>41000</v>
      </c>
      <c r="S10" s="41"/>
      <c r="T10" s="13"/>
    </row>
    <row r="11" spans="2:20" s="5" customFormat="1" ht="29.25" customHeight="1" x14ac:dyDescent="0.2">
      <c r="B11" s="55" t="s">
        <v>15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48">
        <f>R10</f>
        <v>41000</v>
      </c>
      <c r="S11" s="49"/>
    </row>
    <row r="12" spans="2:20" ht="27" customHeight="1" x14ac:dyDescent="0.2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15"/>
    </row>
    <row r="13" spans="2:20" x14ac:dyDescent="0.2">
      <c r="B13" s="52" t="s">
        <v>17</v>
      </c>
      <c r="C13" s="52"/>
      <c r="D13" s="52"/>
      <c r="E13" s="52"/>
      <c r="F13" s="52"/>
      <c r="G13" s="27"/>
      <c r="H13" s="16"/>
      <c r="I13" s="16"/>
      <c r="J13" s="16"/>
      <c r="K13" s="16"/>
      <c r="L13" s="17"/>
      <c r="M13" s="17"/>
      <c r="N13" s="16"/>
      <c r="O13" s="16"/>
      <c r="P13" s="16"/>
      <c r="Q13" s="16"/>
      <c r="R13" s="26"/>
      <c r="S13" s="15"/>
    </row>
    <row r="14" spans="2:20" ht="14.25" customHeight="1" x14ac:dyDescent="0.2">
      <c r="B14" s="52"/>
      <c r="C14" s="52"/>
      <c r="D14" s="52"/>
      <c r="E14" s="52"/>
      <c r="F14" s="52"/>
      <c r="G14" s="27"/>
      <c r="H14" s="16"/>
      <c r="I14" s="16"/>
      <c r="J14" s="16"/>
      <c r="K14" s="16"/>
      <c r="L14" s="17"/>
      <c r="M14" s="17"/>
      <c r="N14" s="16"/>
      <c r="O14" s="16"/>
      <c r="P14" s="16"/>
      <c r="Q14" s="16"/>
      <c r="R14" s="16"/>
      <c r="S14" s="15"/>
    </row>
    <row r="15" spans="2:20" x14ac:dyDescent="0.2">
      <c r="B15" s="14"/>
      <c r="C15" s="15"/>
      <c r="D15" s="15"/>
      <c r="E15" s="14"/>
      <c r="F15" s="15"/>
      <c r="G15" s="15"/>
      <c r="H15" s="16"/>
      <c r="I15" s="16"/>
      <c r="J15" s="16"/>
      <c r="K15" s="16"/>
      <c r="L15" s="17"/>
      <c r="M15" s="17"/>
      <c r="N15" s="16"/>
      <c r="O15" s="16"/>
      <c r="P15" s="16"/>
      <c r="Q15" s="16"/>
      <c r="R15" s="16"/>
      <c r="S15" s="15"/>
    </row>
    <row r="16" spans="2:20" x14ac:dyDescent="0.2">
      <c r="B16" s="13"/>
      <c r="H16" s="9"/>
      <c r="I16" s="9"/>
      <c r="J16" s="9"/>
      <c r="K16" s="9"/>
      <c r="L16" s="10"/>
      <c r="M16" s="10"/>
      <c r="N16" s="9"/>
      <c r="O16" s="9"/>
      <c r="P16" s="9"/>
      <c r="Q16" s="11"/>
    </row>
    <row r="17" spans="2:18" x14ac:dyDescent="0.2">
      <c r="B17" s="13"/>
      <c r="H17" s="9"/>
      <c r="I17" s="9"/>
      <c r="J17" s="9"/>
      <c r="K17" s="9"/>
      <c r="L17" s="10"/>
      <c r="M17" s="10"/>
      <c r="N17" s="9"/>
      <c r="O17" s="9"/>
      <c r="P17" s="9"/>
      <c r="Q17" s="11"/>
    </row>
    <row r="18" spans="2:18" x14ac:dyDescent="0.2">
      <c r="H18" s="9"/>
      <c r="I18" s="9"/>
      <c r="J18" s="9"/>
      <c r="K18" s="9"/>
      <c r="L18" s="10"/>
      <c r="M18" s="10"/>
      <c r="N18" s="9"/>
      <c r="O18" s="9"/>
      <c r="P18" s="9"/>
      <c r="Q18" s="11"/>
      <c r="R18" s="9"/>
    </row>
    <row r="19" spans="2:18" x14ac:dyDescent="0.2">
      <c r="H19" s="9"/>
      <c r="I19" s="9"/>
      <c r="J19" s="9"/>
      <c r="K19" s="9"/>
      <c r="L19" s="10"/>
      <c r="M19" s="10"/>
      <c r="N19" s="9"/>
      <c r="O19" s="9"/>
      <c r="P19" s="9"/>
      <c r="Q19" s="11"/>
      <c r="R19" s="9"/>
    </row>
    <row r="20" spans="2:18" x14ac:dyDescent="0.2">
      <c r="H20" s="9"/>
      <c r="I20" s="9"/>
      <c r="J20" s="9"/>
      <c r="K20" s="9"/>
      <c r="L20" s="10"/>
      <c r="M20" s="10"/>
      <c r="N20" s="9"/>
      <c r="O20" s="9"/>
      <c r="P20" s="9"/>
      <c r="Q20" s="11"/>
      <c r="R20" s="9"/>
    </row>
    <row r="21" spans="2:18" x14ac:dyDescent="0.2">
      <c r="H21" s="9"/>
      <c r="I21" s="9"/>
      <c r="J21" s="9"/>
      <c r="K21" s="9"/>
      <c r="L21" s="10"/>
      <c r="M21" s="10"/>
      <c r="N21" s="9"/>
      <c r="O21" s="9"/>
      <c r="P21" s="9"/>
      <c r="Q21" s="11"/>
      <c r="R21" s="9"/>
    </row>
    <row r="22" spans="2:18" x14ac:dyDescent="0.2">
      <c r="H22" s="9"/>
      <c r="I22" s="9"/>
      <c r="J22" s="9"/>
      <c r="K22" s="9"/>
      <c r="L22" s="10"/>
      <c r="M22" s="10"/>
      <c r="N22" s="9"/>
      <c r="O22" s="9"/>
      <c r="P22" s="9"/>
      <c r="Q22" s="11"/>
      <c r="R22" s="9"/>
    </row>
    <row r="23" spans="2:18" x14ac:dyDescent="0.2">
      <c r="H23" s="9"/>
      <c r="I23" s="9"/>
      <c r="J23" s="9"/>
      <c r="K23" s="9"/>
      <c r="L23" s="10"/>
      <c r="M23" s="10"/>
      <c r="N23" s="9"/>
      <c r="O23" s="9"/>
      <c r="P23" s="9"/>
      <c r="Q23" s="11"/>
      <c r="R23" s="9"/>
    </row>
    <row r="24" spans="2:18" x14ac:dyDescent="0.2">
      <c r="H24" s="9"/>
      <c r="I24" s="9"/>
      <c r="J24" s="9"/>
      <c r="K24" s="9"/>
      <c r="L24" s="10"/>
      <c r="M24" s="10"/>
      <c r="N24" s="9"/>
      <c r="O24" s="9"/>
      <c r="P24" s="9"/>
      <c r="Q24" s="11"/>
      <c r="R24" s="9"/>
    </row>
    <row r="25" spans="2:18" x14ac:dyDescent="0.2">
      <c r="H25" s="9"/>
      <c r="I25" s="9"/>
      <c r="J25" s="9"/>
      <c r="K25" s="9"/>
      <c r="L25" s="10"/>
      <c r="M25" s="10"/>
      <c r="N25" s="9"/>
      <c r="O25" s="9"/>
      <c r="P25" s="9"/>
      <c r="Q25" s="11"/>
      <c r="R25" s="9"/>
    </row>
    <row r="26" spans="2:18" x14ac:dyDescent="0.2">
      <c r="H26" s="9"/>
      <c r="I26" s="9"/>
      <c r="J26" s="9"/>
      <c r="K26" s="9"/>
      <c r="L26" s="10"/>
      <c r="M26" s="10"/>
      <c r="N26" s="9"/>
      <c r="O26" s="9"/>
      <c r="P26" s="9"/>
      <c r="Q26" s="11"/>
      <c r="R26" s="9"/>
    </row>
    <row r="27" spans="2:18" x14ac:dyDescent="0.2">
      <c r="H27" s="9"/>
      <c r="I27" s="9"/>
      <c r="J27" s="9"/>
      <c r="K27" s="9"/>
      <c r="L27" s="10"/>
      <c r="M27" s="10"/>
      <c r="N27" s="9"/>
      <c r="O27" s="9"/>
      <c r="P27" s="9"/>
      <c r="Q27" s="11"/>
      <c r="R27" s="9"/>
    </row>
    <row r="28" spans="2:18" x14ac:dyDescent="0.2">
      <c r="H28" s="9"/>
      <c r="I28" s="9"/>
      <c r="J28" s="9"/>
      <c r="K28" s="9"/>
      <c r="L28" s="10"/>
      <c r="M28" s="10"/>
      <c r="N28" s="9"/>
      <c r="O28" s="9"/>
      <c r="P28" s="9"/>
      <c r="Q28" s="11"/>
      <c r="R28" s="9"/>
    </row>
    <row r="29" spans="2:18" x14ac:dyDescent="0.2">
      <c r="H29" s="9"/>
      <c r="I29" s="9"/>
      <c r="J29" s="9"/>
      <c r="K29" s="9"/>
      <c r="L29" s="10"/>
      <c r="M29" s="10"/>
      <c r="N29" s="9"/>
      <c r="O29" s="9"/>
      <c r="P29" s="9"/>
      <c r="Q29" s="11"/>
      <c r="R29" s="9"/>
    </row>
    <row r="30" spans="2:18" x14ac:dyDescent="0.2">
      <c r="H30" s="9"/>
      <c r="I30" s="9"/>
      <c r="J30" s="9"/>
      <c r="K30" s="9"/>
      <c r="L30" s="10"/>
      <c r="M30" s="10"/>
      <c r="N30" s="9"/>
      <c r="O30" s="9"/>
      <c r="P30" s="9"/>
      <c r="Q30" s="11"/>
      <c r="R30" s="9"/>
    </row>
    <row r="31" spans="2:18" x14ac:dyDescent="0.2">
      <c r="H31" s="9"/>
      <c r="I31" s="9"/>
      <c r="J31" s="9"/>
      <c r="K31" s="9"/>
      <c r="L31" s="10"/>
      <c r="M31" s="10"/>
      <c r="N31" s="9"/>
      <c r="O31" s="9"/>
      <c r="P31" s="9"/>
      <c r="Q31" s="11"/>
      <c r="R31" s="9"/>
    </row>
    <row r="32" spans="2:18" x14ac:dyDescent="0.2">
      <c r="H32" s="9"/>
      <c r="I32" s="9"/>
      <c r="J32" s="9"/>
      <c r="K32" s="9"/>
      <c r="L32" s="10"/>
      <c r="M32" s="10"/>
      <c r="N32" s="9"/>
      <c r="O32" s="9"/>
      <c r="P32" s="9"/>
      <c r="Q32" s="11"/>
      <c r="R32" s="9"/>
    </row>
    <row r="33" spans="8:18" x14ac:dyDescent="0.2">
      <c r="H33" s="9"/>
      <c r="I33" s="9"/>
      <c r="J33" s="9"/>
      <c r="K33" s="9"/>
      <c r="L33" s="10"/>
      <c r="M33" s="10"/>
      <c r="N33" s="9"/>
      <c r="O33" s="9"/>
      <c r="P33" s="9"/>
      <c r="Q33" s="11"/>
      <c r="R33" s="9"/>
    </row>
  </sheetData>
  <autoFilter ref="B7:R11"/>
  <mergeCells count="25">
    <mergeCell ref="R11:S11"/>
    <mergeCell ref="H6:I6"/>
    <mergeCell ref="J6:K6"/>
    <mergeCell ref="B13:F14"/>
    <mergeCell ref="Q6:Q7"/>
    <mergeCell ref="F6:F7"/>
    <mergeCell ref="B6:B7"/>
    <mergeCell ref="C6:C7"/>
    <mergeCell ref="B11:Q11"/>
    <mergeCell ref="D6:E7"/>
    <mergeCell ref="D8:E8"/>
    <mergeCell ref="G6:G7"/>
    <mergeCell ref="L6:M6"/>
    <mergeCell ref="R6:S6"/>
    <mergeCell ref="H10:I10"/>
    <mergeCell ref="D9:E9"/>
    <mergeCell ref="B10:G10"/>
    <mergeCell ref="J10:K10"/>
    <mergeCell ref="L10:M10"/>
    <mergeCell ref="R10:S10"/>
    <mergeCell ref="P1:R1"/>
    <mergeCell ref="B2:R2"/>
    <mergeCell ref="B3:R3"/>
    <mergeCell ref="B4:R4"/>
    <mergeCell ref="B5:R5"/>
  </mergeCells>
  <pageMargins left="0.25" right="0.25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Ткачева Татьяна Сергеевна</dc:creator>
  <cp:lastModifiedBy>Катаева Любовь Васильевна</cp:lastModifiedBy>
  <cp:lastPrinted>2026-08-28T05:34:21Z</cp:lastPrinted>
  <dcterms:created xsi:type="dcterms:W3CDTF">2018-08-08T04:37:50Z</dcterms:created>
  <dcterms:modified xsi:type="dcterms:W3CDTF">2026-08-28T05:34:24Z</dcterms:modified>
</cp:coreProperties>
</file>