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Гранты\Грант 2026\Винтовка\Публикация\"/>
    </mc:Choice>
  </mc:AlternateContent>
  <bookViews>
    <workbookView xWindow="0" yWindow="0" windowWidth="24000" windowHeight="9735"/>
  </bookViews>
  <sheets>
    <sheet name=" Обоснование" sheetId="6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5" i="6" l="1"/>
  <c r="K16" i="6"/>
  <c r="K17" i="6"/>
  <c r="K18" i="6"/>
  <c r="K19" i="6"/>
  <c r="K20" i="6"/>
  <c r="K21" i="6"/>
  <c r="K22" i="6"/>
  <c r="K14" i="6"/>
  <c r="J22" i="6"/>
  <c r="I22" i="6"/>
  <c r="I20" i="6" l="1"/>
  <c r="J20" i="6" s="1"/>
  <c r="K23" i="6" l="1"/>
  <c r="I19" i="6" l="1"/>
  <c r="J19" i="6" s="1"/>
  <c r="I18" i="6"/>
  <c r="J18" i="6" s="1"/>
  <c r="I21" i="6"/>
  <c r="J21" i="6" s="1"/>
  <c r="I17" i="6"/>
  <c r="J17" i="6" s="1"/>
  <c r="I16" i="6"/>
  <c r="J16" i="6" s="1"/>
  <c r="I15" i="6"/>
  <c r="J15" i="6" s="1"/>
  <c r="I14" i="6"/>
  <c r="J14" i="6" s="1"/>
</calcChain>
</file>

<file path=xl/sharedStrings.xml><?xml version="1.0" encoding="utf-8"?>
<sst xmlns="http://schemas.openxmlformats.org/spreadsheetml/2006/main" count="43" uniqueCount="37">
  <si>
    <t>Ед. изм.</t>
  </si>
  <si>
    <t>№ п/п</t>
  </si>
  <si>
    <t>Итого:</t>
  </si>
  <si>
    <t>Среднее арифметическое значение цены, руб.</t>
  </si>
  <si>
    <t>Коэффициент вариации, %</t>
  </si>
  <si>
    <t>НМЦК методом сопоставимых рыночных цен (анализа рынка) определяется по формуле:</t>
  </si>
  <si>
    <t>где:</t>
  </si>
  <si>
    <t>НМЦК, определяемая методом сопоставимых рыночных цен (анализа рынка);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</si>
  <si>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</si>
  <si>
    <t>Кол-во (объем)</t>
  </si>
  <si>
    <t>Цена за единицу измерения (руб.)</t>
  </si>
  <si>
    <t>(подпись)</t>
  </si>
  <si>
    <t>Начальная (максимальная) цена контракта определена методом сопоставимых рыночных цен (анализ рынка).</t>
  </si>
  <si>
    <t>Наименование товара</t>
  </si>
  <si>
    <t>Штука</t>
  </si>
  <si>
    <t xml:space="preserve">Федеральное государственное бюджетное образовательное учреждение высшего образования «Великолукская государственная сельскохозяйственная академия» </t>
  </si>
  <si>
    <t>_______________Антонова Н.А.</t>
  </si>
  <si>
    <t xml:space="preserve"> Поставка винтовок и инвентаря для пулевой стрельбы для реализации проекта «#ГТО_НАШ_ОРИЕНТИР»</t>
  </si>
  <si>
    <t>Чехол оружейный Brave Hunter BGP130 или эквивалент</t>
  </si>
  <si>
    <t xml:space="preserve">Набор для чистки пневматической винтовки Patriot BH-CK11 4.5 мм или эквавалент
</t>
  </si>
  <si>
    <t>Предложение 1 КП № 057 от 15.07.2026г Вход. № 2479 от 15.07.2026г</t>
  </si>
  <si>
    <t xml:space="preserve">Пули пневматические Квинтор Спорт или эквивалент
</t>
  </si>
  <si>
    <t>Винтовка пневматическая Алекс С1 или эвивалент</t>
  </si>
  <si>
    <t>набор</t>
  </si>
  <si>
    <t xml:space="preserve">Пулеулавливатель Тarget Shot T-1 или эквавалент
</t>
  </si>
  <si>
    <t xml:space="preserve"> Компрессор электрический  PraporЪ  или эквивалент</t>
  </si>
  <si>
    <t>https://www.ozon.ru/product/mishen-puleulavlivatel-dlya-pnevmatiki-ploskiy-140-h-140-694696571/?at=57twJo25QcQQr3VZHJporBnhYJKNVhx2YrxEHwKXQOK&amp;sh=cpE8rSnvWg</t>
  </si>
  <si>
    <t>Предложение №4</t>
  </si>
  <si>
    <t xml:space="preserve">Очки защитные Zark ARTMS –JZ001G или эквивалент
</t>
  </si>
  <si>
    <t xml:space="preserve">Масло для оружия Русак или эквивалент
</t>
  </si>
  <si>
    <t xml:space="preserve">Опора для оружия Veber FD 195 или эквивалент
</t>
  </si>
  <si>
    <t>упак</t>
  </si>
  <si>
    <t xml:space="preserve">ОБОСНОВАНИЕ НАЧАЛЬНОЙ (МАКСИМАЛЬНОЙ) ЦЕНЫ ДОГОВОРА </t>
  </si>
  <si>
    <t>Дата подготовки обоснования НМЦД: 07.08.2026г.</t>
  </si>
  <si>
    <t>Начальная 
(максимальная) 
цена  договора (контракта), 
руб.</t>
  </si>
  <si>
    <t>Предложение 3 КП № 45 от 04.08.2026г Вход № 2647 от 04.08.2026г</t>
  </si>
  <si>
    <t>Предложение 2  КП№  423 от 15.07.2026 г Вход. № 2287 от 15.07.2026г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</si>
</sst>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name val="Arial"/>
      <family val="2"/>
      <charset val="204"/>
    </font>
    <font>
      <sz val="12"/>
      <color indexed="8"/>
      <name val="Times New Roman"/>
      <family val="1"/>
      <charset val="204"/>
    </font>
    <font>
      <b/>
      <i/>
      <sz val="12"/>
      <color rgb="FF0000FF"/>
      <name val="PT Astra Serif"/>
      <family val="1"/>
      <charset val="204"/>
    </font>
    <font>
      <sz val="12"/>
      <color indexed="8"/>
      <name val="PT Astra Serif"/>
      <family val="1"/>
      <charset val="204"/>
    </font>
    <font>
      <sz val="10"/>
      <color rgb="FF000000"/>
      <name val="PT Astra Serif"/>
      <family val="1"/>
      <charset val="204"/>
    </font>
    <font>
      <sz val="9"/>
      <name val="Times New Roman"/>
      <family val="1"/>
      <charset val="204"/>
    </font>
    <font>
      <u/>
      <sz val="9"/>
      <name val="Times New Roman"/>
      <family val="1"/>
      <charset val="204"/>
    </font>
    <font>
      <u/>
      <sz val="9"/>
      <color indexed="8"/>
      <name val="Times New Roman"/>
      <family val="1"/>
      <charset val="204"/>
    </font>
    <font>
      <sz val="14"/>
      <color indexed="8"/>
      <name val="PT Astra Serif"/>
      <family val="1"/>
      <charset val="204"/>
    </font>
    <font>
      <b/>
      <sz val="12"/>
      <name val="PT Astra Serif"/>
      <family val="1"/>
      <charset val="204"/>
    </font>
    <font>
      <sz val="12"/>
      <name val="PT Astra Serif"/>
      <family val="1"/>
      <charset val="204"/>
    </font>
    <font>
      <u/>
      <sz val="12"/>
      <name val="PT Astra Serif"/>
      <family val="1"/>
      <charset val="204"/>
    </font>
    <font>
      <sz val="12"/>
      <name val="Times New Roman"/>
      <family val="1"/>
      <charset val="204"/>
    </font>
    <font>
      <b/>
      <sz val="12"/>
      <color indexed="8"/>
      <name val="PT Astra Serif"/>
      <family val="1"/>
      <charset val="204"/>
    </font>
    <font>
      <sz val="12"/>
      <color rgb="FF000000"/>
      <name val="PT Astra Serif"/>
      <family val="1"/>
      <charset val="204"/>
    </font>
    <font>
      <sz val="12"/>
      <name val="Arial"/>
      <family val="2"/>
      <charset val="204"/>
    </font>
    <font>
      <b/>
      <sz val="14"/>
      <name val="PT Astra Serif"/>
      <family val="1"/>
      <charset val="204"/>
    </font>
    <font>
      <u/>
      <sz val="10"/>
      <color theme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>
      <alignment horizontal="left" vertical="center"/>
    </xf>
    <xf numFmtId="0" fontId="2" fillId="0" borderId="0">
      <alignment horizontal="center" vertical="center"/>
    </xf>
    <xf numFmtId="0" fontId="9" fillId="0" borderId="0"/>
    <xf numFmtId="0" fontId="22" fillId="0" borderId="0" applyNumberFormat="0" applyFill="0" applyBorder="0" applyAlignment="0" applyProtection="0"/>
  </cellStyleXfs>
  <cellXfs count="44">
    <xf numFmtId="0" fontId="0" fillId="0" borderId="0" xfId="0"/>
    <xf numFmtId="0" fontId="4" fillId="0" borderId="0" xfId="1" applyFont="1"/>
    <xf numFmtId="0" fontId="3" fillId="0" borderId="0" xfId="1" applyFont="1"/>
    <xf numFmtId="0" fontId="7" fillId="0" borderId="0" xfId="1" applyFont="1"/>
    <xf numFmtId="0" fontId="8" fillId="0" borderId="0" xfId="1" applyFont="1"/>
    <xf numFmtId="0" fontId="10" fillId="0" borderId="0" xfId="1" applyFont="1"/>
    <xf numFmtId="0" fontId="11" fillId="0" borderId="0" xfId="1" applyFont="1"/>
    <xf numFmtId="0" fontId="12" fillId="0" borderId="0" xfId="1" applyFont="1"/>
    <xf numFmtId="0" fontId="13" fillId="3" borderId="1" xfId="1" applyFont="1" applyFill="1" applyBorder="1" applyAlignment="1">
      <alignment horizontal="left" vertical="center" wrapText="1"/>
    </xf>
    <xf numFmtId="0" fontId="15" fillId="0" borderId="0" xfId="1" applyFont="1"/>
    <xf numFmtId="0" fontId="15" fillId="0" borderId="0" xfId="0" applyFont="1" applyAlignment="1">
      <alignment vertical="center" wrapText="1"/>
    </xf>
    <xf numFmtId="0" fontId="8" fillId="0" borderId="0" xfId="1" applyFont="1" applyAlignment="1">
      <alignment horizontal="center"/>
    </xf>
    <xf numFmtId="0" fontId="14" fillId="2" borderId="1" xfId="1" applyFont="1" applyFill="1" applyBorder="1" applyAlignment="1">
      <alignment horizontal="center" vertical="center" wrapText="1"/>
    </xf>
    <xf numFmtId="0" fontId="18" fillId="3" borderId="1" xfId="1" applyFont="1" applyFill="1" applyBorder="1" applyAlignment="1">
      <alignment horizontal="right" vertical="center" wrapText="1"/>
    </xf>
    <xf numFmtId="0" fontId="15" fillId="3" borderId="1" xfId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2" fontId="15" fillId="3" borderId="1" xfId="1" applyNumberFormat="1" applyFont="1" applyFill="1" applyBorder="1" applyAlignment="1">
      <alignment horizontal="center" vertical="center" wrapText="1"/>
    </xf>
    <xf numFmtId="4" fontId="8" fillId="0" borderId="1" xfId="1" applyNumberFormat="1" applyFont="1" applyBorder="1" applyAlignment="1">
      <alignment horizontal="center" vertical="center"/>
    </xf>
    <xf numFmtId="4" fontId="15" fillId="0" borderId="1" xfId="1" applyNumberFormat="1" applyFont="1" applyBorder="1" applyAlignment="1">
      <alignment horizontal="center" vertical="center" wrapText="1"/>
    </xf>
    <xf numFmtId="4" fontId="8" fillId="0" borderId="0" xfId="1" applyNumberFormat="1" applyFont="1" applyAlignment="1">
      <alignment horizontal="center"/>
    </xf>
    <xf numFmtId="0" fontId="6" fillId="0" borderId="0" xfId="1" applyFont="1"/>
    <xf numFmtId="0" fontId="19" fillId="3" borderId="0" xfId="0" applyFont="1" applyFill="1"/>
    <xf numFmtId="0" fontId="6" fillId="3" borderId="0" xfId="1" applyFont="1" applyFill="1"/>
    <xf numFmtId="0" fontId="19" fillId="0" borderId="0" xfId="0" applyFont="1"/>
    <xf numFmtId="0" fontId="20" fillId="0" borderId="0" xfId="0" applyFont="1"/>
    <xf numFmtId="0" fontId="18" fillId="2" borderId="1" xfId="1" applyFont="1" applyFill="1" applyBorder="1" applyAlignment="1">
      <alignment horizontal="center" vertical="center" wrapText="1"/>
    </xf>
    <xf numFmtId="0" fontId="22" fillId="2" borderId="1" xfId="5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5" fillId="0" borderId="0" xfId="1" applyFont="1" applyAlignment="1">
      <alignment horizontal="center"/>
    </xf>
    <xf numFmtId="4" fontId="18" fillId="0" borderId="1" xfId="1" applyNumberFormat="1" applyFont="1" applyBorder="1" applyAlignment="1">
      <alignment horizontal="center"/>
    </xf>
    <xf numFmtId="0" fontId="6" fillId="0" borderId="0" xfId="1" applyFont="1" applyAlignment="1">
      <alignment horizontal="right"/>
    </xf>
    <xf numFmtId="0" fontId="18" fillId="2" borderId="1" xfId="1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right" vertical="center" wrapText="1"/>
    </xf>
    <xf numFmtId="0" fontId="18" fillId="0" borderId="5" xfId="1" applyFont="1" applyBorder="1" applyAlignment="1">
      <alignment horizontal="left"/>
    </xf>
    <xf numFmtId="0" fontId="8" fillId="0" borderId="6" xfId="1" applyFont="1" applyBorder="1" applyAlignment="1">
      <alignment horizontal="left"/>
    </xf>
    <xf numFmtId="0" fontId="8" fillId="0" borderId="7" xfId="1" applyFont="1" applyBorder="1" applyAlignment="1">
      <alignment horizontal="left"/>
    </xf>
    <xf numFmtId="0" fontId="8" fillId="0" borderId="2" xfId="1" applyFont="1" applyBorder="1" applyAlignment="1">
      <alignment horizontal="left"/>
    </xf>
    <xf numFmtId="0" fontId="8" fillId="0" borderId="3" xfId="1" applyFont="1" applyBorder="1" applyAlignment="1">
      <alignment horizontal="center"/>
    </xf>
    <xf numFmtId="0" fontId="8" fillId="0" borderId="4" xfId="1" applyFont="1" applyBorder="1" applyAlignment="1">
      <alignment horizontal="center"/>
    </xf>
    <xf numFmtId="4" fontId="18" fillId="0" borderId="0" xfId="1" applyNumberFormat="1" applyFont="1" applyBorder="1" applyAlignment="1">
      <alignment horizontal="center"/>
    </xf>
  </cellXfs>
  <cellStyles count="6">
    <cellStyle name="Excel Built-in Normal" xfId="1"/>
    <cellStyle name="S10" xfId="2"/>
    <cellStyle name="S9" xfId="3"/>
    <cellStyle name="Гиперссылка" xfId="5" builtinId="8"/>
    <cellStyle name="Обычный" xfId="0" builtinId="0"/>
    <cellStyle name="Обычный 2" xfId="4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28575</xdr:rowOff>
    </xdr:from>
    <xdr:to>
      <xdr:col>4</xdr:col>
      <xdr:colOff>581025</xdr:colOff>
      <xdr:row>7</xdr:row>
      <xdr:rowOff>428625</xdr:rowOff>
    </xdr:to>
    <xdr:pic>
      <xdr:nvPicPr>
        <xdr:cNvPr id="1025" name="Рисунок 1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8925" y="2314575"/>
          <a:ext cx="142875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28575</xdr:colOff>
      <xdr:row>9</xdr:row>
      <xdr:rowOff>638175</xdr:rowOff>
    </xdr:from>
    <xdr:to>
      <xdr:col>1</xdr:col>
      <xdr:colOff>190500</xdr:colOff>
      <xdr:row>9</xdr:row>
      <xdr:rowOff>866775</xdr:rowOff>
    </xdr:to>
    <xdr:pic>
      <xdr:nvPicPr>
        <xdr:cNvPr id="1027" name="Рисунок 3">
          <a:extLst>
            <a:ext uri="{FF2B5EF4-FFF2-40B4-BE49-F238E27FC236}">
              <a16:creationId xmlns:a16="http://schemas.microsoft.com/office/drawing/2014/main" xmlns="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04800" y="3657600"/>
          <a:ext cx="1619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95250</xdr:colOff>
      <xdr:row>8</xdr:row>
      <xdr:rowOff>38100</xdr:rowOff>
    </xdr:from>
    <xdr:to>
      <xdr:col>1</xdr:col>
      <xdr:colOff>714375</xdr:colOff>
      <xdr:row>8</xdr:row>
      <xdr:rowOff>266700</xdr:rowOff>
    </xdr:to>
    <xdr:pic>
      <xdr:nvPicPr>
        <xdr:cNvPr id="4" name="Рисунок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71475" y="2486025"/>
          <a:ext cx="6191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ozon.ru/product/mishen-puleulavlivatel-dlya-pnevmatiki-ploskiy-140-h-140-694696571/?at=57twJo25QcQQr3VZHJporBnhYJKNVhx2YrxEHwKXQOK&amp;sh=cpE8rSnvW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4"/>
  <sheetViews>
    <sheetView tabSelected="1" topLeftCell="A2" workbookViewId="0">
      <selection activeCell="K29" sqref="K29"/>
    </sheetView>
  </sheetViews>
  <sheetFormatPr defaultColWidth="9.28515625" defaultRowHeight="12"/>
  <cols>
    <col min="1" max="1" width="4.5703125" style="1" customWidth="1"/>
    <col min="2" max="2" width="65.42578125" style="1" customWidth="1"/>
    <col min="3" max="3" width="8.5703125" style="1" customWidth="1"/>
    <col min="4" max="4" width="9.140625" style="1" customWidth="1"/>
    <col min="5" max="5" width="16.85546875" style="1" customWidth="1"/>
    <col min="6" max="6" width="16.28515625" style="1" customWidth="1"/>
    <col min="7" max="8" width="16" style="1" customWidth="1"/>
    <col min="9" max="9" width="14.5703125" style="1" customWidth="1"/>
    <col min="10" max="10" width="15" style="1" customWidth="1"/>
    <col min="11" max="11" width="14.5703125" style="1" customWidth="1"/>
    <col min="12" max="12" width="13.140625" style="1" customWidth="1"/>
    <col min="13" max="13" width="14.85546875" style="1" customWidth="1"/>
    <col min="14" max="14" width="15.5703125" style="1" customWidth="1"/>
    <col min="15" max="16384" width="9.28515625" style="1"/>
  </cols>
  <sheetData>
    <row r="1" spans="1:14" ht="15.75">
      <c r="G1" s="30"/>
      <c r="H1" s="30"/>
      <c r="I1" s="30"/>
      <c r="J1" s="30"/>
      <c r="K1" s="30"/>
    </row>
    <row r="2" spans="1:14" ht="18" customHeight="1">
      <c r="A2" s="32" t="s">
        <v>32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5"/>
      <c r="M2" s="5"/>
      <c r="N2" s="5"/>
    </row>
    <row r="3" spans="1:14" ht="28.5" customHeight="1">
      <c r="A3" s="35" t="s">
        <v>17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5"/>
      <c r="M3" s="5"/>
      <c r="N3" s="5"/>
    </row>
    <row r="4" spans="1:14" ht="35.25" customHeight="1">
      <c r="A4" s="33" t="s">
        <v>15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5"/>
      <c r="M4" s="5"/>
      <c r="N4" s="5"/>
    </row>
    <row r="5" spans="1:14" ht="15.7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5"/>
      <c r="M5" s="5"/>
      <c r="N5" s="5"/>
    </row>
    <row r="6" spans="1:14" s="7" customFormat="1" ht="21.75" customHeight="1">
      <c r="A6" s="34" t="s">
        <v>12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6"/>
      <c r="M6" s="6"/>
      <c r="N6" s="6"/>
    </row>
    <row r="7" spans="1:14" ht="15.75">
      <c r="A7" s="27" t="s">
        <v>5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5"/>
      <c r="M7" s="5"/>
      <c r="N7" s="5"/>
    </row>
    <row r="8" spans="1:14" ht="31.5" customHeight="1">
      <c r="A8" s="28"/>
      <c r="B8" s="28"/>
      <c r="C8" s="28"/>
      <c r="D8" s="28"/>
      <c r="E8" s="28"/>
      <c r="F8" s="28"/>
      <c r="G8" s="28"/>
      <c r="H8" s="28"/>
      <c r="I8" s="28"/>
      <c r="J8" s="28"/>
      <c r="K8" s="28"/>
      <c r="L8" s="5"/>
      <c r="M8" s="5"/>
      <c r="N8" s="5"/>
    </row>
    <row r="9" spans="1:14" ht="16.5" customHeight="1">
      <c r="A9" s="10" t="s">
        <v>6</v>
      </c>
      <c r="B9" s="36" t="s">
        <v>7</v>
      </c>
      <c r="C9" s="36"/>
      <c r="D9" s="36"/>
      <c r="E9" s="36"/>
      <c r="F9" s="36"/>
      <c r="G9" s="10"/>
      <c r="H9" s="10"/>
      <c r="I9" s="10"/>
      <c r="J9" s="10"/>
      <c r="K9" s="10"/>
    </row>
    <row r="10" spans="1:14" ht="102.75" customHeight="1">
      <c r="A10" s="11"/>
      <c r="B10" s="27" t="s">
        <v>8</v>
      </c>
      <c r="C10" s="27"/>
      <c r="D10" s="27"/>
      <c r="E10" s="27"/>
      <c r="F10" s="27"/>
      <c r="G10" s="27"/>
      <c r="H10" s="27"/>
      <c r="I10" s="27"/>
      <c r="J10" s="27"/>
      <c r="K10" s="27"/>
    </row>
    <row r="11" spans="1:14" ht="15.7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14" ht="28.5" customHeight="1">
      <c r="A12" s="31" t="s">
        <v>1</v>
      </c>
      <c r="B12" s="31" t="s">
        <v>13</v>
      </c>
      <c r="C12" s="31" t="s">
        <v>0</v>
      </c>
      <c r="D12" s="31" t="s">
        <v>9</v>
      </c>
      <c r="E12" s="31" t="s">
        <v>10</v>
      </c>
      <c r="F12" s="31"/>
      <c r="G12" s="31"/>
      <c r="H12" s="25" t="s">
        <v>27</v>
      </c>
      <c r="I12" s="31" t="s">
        <v>3</v>
      </c>
      <c r="J12" s="31" t="s">
        <v>4</v>
      </c>
      <c r="K12" s="31" t="s">
        <v>34</v>
      </c>
    </row>
    <row r="13" spans="1:14" s="2" customFormat="1" ht="141.75" customHeight="1">
      <c r="A13" s="31"/>
      <c r="B13" s="31"/>
      <c r="C13" s="31"/>
      <c r="D13" s="31"/>
      <c r="E13" s="12" t="s">
        <v>20</v>
      </c>
      <c r="F13" s="12" t="s">
        <v>36</v>
      </c>
      <c r="G13" s="12" t="s">
        <v>35</v>
      </c>
      <c r="H13" s="26" t="s">
        <v>26</v>
      </c>
      <c r="I13" s="31"/>
      <c r="J13" s="31"/>
      <c r="K13" s="31"/>
    </row>
    <row r="14" spans="1:14" s="2" customFormat="1" ht="56.25" customHeight="1">
      <c r="A14" s="13">
        <v>1</v>
      </c>
      <c r="B14" s="8" t="s">
        <v>22</v>
      </c>
      <c r="C14" s="14" t="s">
        <v>14</v>
      </c>
      <c r="D14" s="15">
        <v>4</v>
      </c>
      <c r="E14" s="16">
        <v>125000</v>
      </c>
      <c r="F14" s="16">
        <v>125000</v>
      </c>
      <c r="G14" s="16">
        <v>131000</v>
      </c>
      <c r="H14" s="16"/>
      <c r="I14" s="17">
        <f>ROUND(SUM(E14,F14,G14)/3,2)</f>
        <v>127000</v>
      </c>
      <c r="J14" s="17">
        <f t="shared" ref="J14:J21" si="0">SQRT(VARA(E14,F14,G14))/I14*100</f>
        <v>2.7276390670376021</v>
      </c>
      <c r="K14" s="18">
        <f>D14*F14</f>
        <v>500000</v>
      </c>
    </row>
    <row r="15" spans="1:14" s="2" customFormat="1" ht="32.25" customHeight="1">
      <c r="A15" s="13">
        <v>2</v>
      </c>
      <c r="B15" s="8" t="s">
        <v>28</v>
      </c>
      <c r="C15" s="14" t="s">
        <v>14</v>
      </c>
      <c r="D15" s="15">
        <v>4</v>
      </c>
      <c r="E15" s="16">
        <v>1180</v>
      </c>
      <c r="F15" s="16">
        <v>1200</v>
      </c>
      <c r="G15" s="16">
        <v>1350</v>
      </c>
      <c r="H15" s="16"/>
      <c r="I15" s="17">
        <f>ROUND(SUM(E15,F15,G15)/3,2)</f>
        <v>1243.33</v>
      </c>
      <c r="J15" s="17">
        <f t="shared" si="0"/>
        <v>7.4731352442051344</v>
      </c>
      <c r="K15" s="18">
        <f t="shared" ref="K15:K22" si="1">D15*F15</f>
        <v>4800</v>
      </c>
    </row>
    <row r="16" spans="1:14" ht="45.75" customHeight="1">
      <c r="A16" s="13">
        <v>3</v>
      </c>
      <c r="B16" s="8" t="s">
        <v>18</v>
      </c>
      <c r="C16" s="14" t="s">
        <v>14</v>
      </c>
      <c r="D16" s="15">
        <v>4</v>
      </c>
      <c r="E16" s="16">
        <v>3900</v>
      </c>
      <c r="F16" s="16">
        <v>5000</v>
      </c>
      <c r="G16" s="16">
        <v>6500</v>
      </c>
      <c r="H16" s="16"/>
      <c r="I16" s="17">
        <f t="shared" ref="I16:I21" si="2">ROUND(SUM(E16,F16,G16)/3,2)</f>
        <v>5133.33</v>
      </c>
      <c r="J16" s="17">
        <f t="shared" si="0"/>
        <v>25.424395665778881</v>
      </c>
      <c r="K16" s="18">
        <f t="shared" si="1"/>
        <v>20000</v>
      </c>
      <c r="L16" s="2"/>
      <c r="M16" s="2"/>
      <c r="N16" s="2"/>
    </row>
    <row r="17" spans="1:14" ht="34.5" customHeight="1">
      <c r="A17" s="13">
        <v>4</v>
      </c>
      <c r="B17" s="8" t="s">
        <v>29</v>
      </c>
      <c r="C17" s="14" t="s">
        <v>14</v>
      </c>
      <c r="D17" s="15">
        <v>4</v>
      </c>
      <c r="E17" s="16">
        <v>300</v>
      </c>
      <c r="F17" s="16">
        <v>200</v>
      </c>
      <c r="G17" s="16">
        <v>200</v>
      </c>
      <c r="H17" s="16"/>
      <c r="I17" s="17">
        <f t="shared" si="2"/>
        <v>233.33</v>
      </c>
      <c r="J17" s="17">
        <f t="shared" si="0"/>
        <v>24.743936450076085</v>
      </c>
      <c r="K17" s="18">
        <f t="shared" si="1"/>
        <v>800</v>
      </c>
      <c r="L17" s="2"/>
      <c r="M17" s="2"/>
      <c r="N17" s="2"/>
    </row>
    <row r="18" spans="1:14" ht="30.75" customHeight="1">
      <c r="A18" s="13">
        <v>5</v>
      </c>
      <c r="B18" s="8" t="s">
        <v>30</v>
      </c>
      <c r="C18" s="14" t="s">
        <v>14</v>
      </c>
      <c r="D18" s="15">
        <v>4</v>
      </c>
      <c r="E18" s="16">
        <v>7700</v>
      </c>
      <c r="F18" s="16">
        <v>7000</v>
      </c>
      <c r="G18" s="16">
        <v>9500</v>
      </c>
      <c r="H18" s="16"/>
      <c r="I18" s="17">
        <f t="shared" ref="I18:I20" si="3">ROUND(SUM(E18,F18,G18)/3,2)</f>
        <v>8066.67</v>
      </c>
      <c r="J18" s="17">
        <f t="shared" si="0"/>
        <v>15.988044733992322</v>
      </c>
      <c r="K18" s="18">
        <f t="shared" si="1"/>
        <v>28000</v>
      </c>
      <c r="L18" s="2"/>
      <c r="M18" s="2"/>
      <c r="N18" s="2"/>
    </row>
    <row r="19" spans="1:14" ht="49.5" customHeight="1">
      <c r="A19" s="13">
        <v>6</v>
      </c>
      <c r="B19" s="8" t="s">
        <v>19</v>
      </c>
      <c r="C19" s="14" t="s">
        <v>23</v>
      </c>
      <c r="D19" s="15">
        <v>4</v>
      </c>
      <c r="E19" s="16">
        <v>1360</v>
      </c>
      <c r="F19" s="16">
        <v>1800</v>
      </c>
      <c r="G19" s="16">
        <v>2150</v>
      </c>
      <c r="H19" s="16"/>
      <c r="I19" s="17">
        <f t="shared" si="3"/>
        <v>1770</v>
      </c>
      <c r="J19" s="17">
        <f t="shared" si="0"/>
        <v>22.364604986315804</v>
      </c>
      <c r="K19" s="18">
        <f t="shared" si="1"/>
        <v>7200</v>
      </c>
      <c r="L19" s="2"/>
      <c r="M19" s="2"/>
      <c r="N19" s="2"/>
    </row>
    <row r="20" spans="1:14" ht="26.25" customHeight="1">
      <c r="A20" s="13">
        <v>7</v>
      </c>
      <c r="B20" s="8" t="s">
        <v>25</v>
      </c>
      <c r="C20" s="14" t="s">
        <v>14</v>
      </c>
      <c r="D20" s="15">
        <v>1</v>
      </c>
      <c r="E20" s="16">
        <v>49800</v>
      </c>
      <c r="F20" s="16">
        <v>30000</v>
      </c>
      <c r="G20" s="16">
        <v>31800</v>
      </c>
      <c r="H20" s="16"/>
      <c r="I20" s="17">
        <f t="shared" si="3"/>
        <v>37200</v>
      </c>
      <c r="J20" s="17">
        <f t="shared" si="0"/>
        <v>29.432721920797832</v>
      </c>
      <c r="K20" s="18">
        <f t="shared" si="1"/>
        <v>30000</v>
      </c>
      <c r="L20" s="2"/>
      <c r="M20" s="2"/>
      <c r="N20" s="2"/>
    </row>
    <row r="21" spans="1:14" ht="27.75" customHeight="1">
      <c r="A21" s="13">
        <v>8</v>
      </c>
      <c r="B21" s="8" t="s">
        <v>21</v>
      </c>
      <c r="C21" s="14" t="s">
        <v>31</v>
      </c>
      <c r="D21" s="15">
        <v>146</v>
      </c>
      <c r="E21" s="16">
        <v>530</v>
      </c>
      <c r="F21" s="16">
        <v>350</v>
      </c>
      <c r="G21" s="16">
        <v>375</v>
      </c>
      <c r="H21" s="16"/>
      <c r="I21" s="17">
        <f t="shared" si="2"/>
        <v>418.33</v>
      </c>
      <c r="J21" s="17">
        <f t="shared" si="0"/>
        <v>23.309512388640645</v>
      </c>
      <c r="K21" s="18">
        <f t="shared" si="1"/>
        <v>51100</v>
      </c>
      <c r="L21" s="2"/>
      <c r="M21" s="2"/>
      <c r="N21" s="2"/>
    </row>
    <row r="22" spans="1:14" ht="30" customHeight="1">
      <c r="A22" s="13">
        <v>9</v>
      </c>
      <c r="B22" s="8" t="s">
        <v>24</v>
      </c>
      <c r="C22" s="14" t="s">
        <v>14</v>
      </c>
      <c r="D22" s="15">
        <v>4</v>
      </c>
      <c r="E22" s="16"/>
      <c r="F22" s="16">
        <v>2000</v>
      </c>
      <c r="G22" s="16">
        <v>2050</v>
      </c>
      <c r="H22" s="16">
        <v>1136</v>
      </c>
      <c r="I22" s="17">
        <f>ROUND(SUM(H22,F22,G22)/3,2)</f>
        <v>1728.67</v>
      </c>
      <c r="J22" s="17">
        <f>SQRT(VARA(H22,F22,G22))/I22*100</f>
        <v>29.726487798562683</v>
      </c>
      <c r="K22" s="18">
        <f t="shared" si="1"/>
        <v>8000</v>
      </c>
      <c r="L22" s="2"/>
      <c r="M22" s="2"/>
      <c r="N22" s="2"/>
    </row>
    <row r="23" spans="1:14">
      <c r="A23" s="37" t="s">
        <v>2</v>
      </c>
      <c r="B23" s="38"/>
      <c r="C23" s="38"/>
      <c r="D23" s="38"/>
      <c r="E23" s="38"/>
      <c r="F23" s="38"/>
      <c r="G23" s="38"/>
      <c r="H23" s="38"/>
      <c r="I23" s="38"/>
      <c r="J23" s="41"/>
      <c r="K23" s="29">
        <f>SUM(K14:K22)</f>
        <v>649900</v>
      </c>
      <c r="L23" s="43"/>
      <c r="M23" s="43"/>
      <c r="N23" s="43"/>
    </row>
    <row r="24" spans="1:14">
      <c r="A24" s="39"/>
      <c r="B24" s="40"/>
      <c r="C24" s="40"/>
      <c r="D24" s="40"/>
      <c r="E24" s="40"/>
      <c r="F24" s="40"/>
      <c r="G24" s="40"/>
      <c r="H24" s="40"/>
      <c r="I24" s="40"/>
      <c r="J24" s="42"/>
      <c r="K24" s="29"/>
      <c r="L24" s="43"/>
      <c r="M24" s="43"/>
      <c r="N24" s="43"/>
    </row>
    <row r="25" spans="1:14" ht="15.75">
      <c r="A25" s="4"/>
      <c r="B25" s="4"/>
      <c r="C25" s="4"/>
      <c r="D25" s="4"/>
      <c r="E25" s="4"/>
      <c r="F25" s="4"/>
      <c r="G25" s="4"/>
      <c r="H25" s="4"/>
      <c r="I25" s="4"/>
      <c r="J25" s="4"/>
      <c r="K25" s="19"/>
    </row>
    <row r="26" spans="1:14" ht="15.75">
      <c r="A26" s="3"/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4" ht="15.75">
      <c r="A27" s="4"/>
      <c r="B27" s="4"/>
      <c r="C27" s="4"/>
      <c r="D27" s="4"/>
      <c r="E27" s="4"/>
      <c r="F27" s="4"/>
      <c r="G27" s="4"/>
      <c r="H27" s="4"/>
      <c r="I27" s="4"/>
      <c r="J27" s="4"/>
      <c r="K27" s="19"/>
    </row>
    <row r="28" spans="1:14" ht="15.75">
      <c r="A28" s="20"/>
      <c r="B28" s="21" t="s">
        <v>33</v>
      </c>
      <c r="C28" s="22"/>
      <c r="D28" s="20"/>
      <c r="E28" s="20"/>
      <c r="F28" s="20"/>
      <c r="G28" s="20"/>
      <c r="H28" s="20"/>
      <c r="I28" s="20"/>
      <c r="J28" s="20"/>
      <c r="K28" s="20"/>
    </row>
    <row r="29" spans="1:14" ht="15.75">
      <c r="A29" s="20"/>
      <c r="B29" s="23"/>
      <c r="C29" s="20"/>
      <c r="D29" s="20"/>
      <c r="E29" s="20"/>
      <c r="F29" s="20"/>
      <c r="G29" s="20"/>
      <c r="H29" s="20"/>
      <c r="I29" s="20"/>
      <c r="J29" s="20"/>
      <c r="K29" s="20"/>
    </row>
    <row r="30" spans="1:14" ht="15.75">
      <c r="A30" s="20"/>
      <c r="B30" s="23"/>
      <c r="C30" s="20"/>
      <c r="D30" s="20"/>
      <c r="E30" s="20"/>
      <c r="F30" s="20"/>
      <c r="G30" s="20"/>
      <c r="H30" s="20"/>
      <c r="I30" s="20"/>
      <c r="J30" s="20"/>
      <c r="K30" s="20"/>
    </row>
    <row r="31" spans="1:14" ht="15.75">
      <c r="A31" s="20"/>
      <c r="B31" s="24"/>
      <c r="C31" s="20"/>
      <c r="D31" s="20"/>
      <c r="E31" s="20"/>
      <c r="F31" s="20"/>
      <c r="G31" s="20"/>
      <c r="H31" s="20"/>
      <c r="I31" s="20"/>
      <c r="J31" s="20"/>
      <c r="K31" s="20"/>
    </row>
    <row r="32" spans="1:14" ht="15.75">
      <c r="A32" s="20"/>
      <c r="B32" s="23" t="s">
        <v>16</v>
      </c>
      <c r="C32" s="20"/>
      <c r="D32" s="20"/>
      <c r="E32" s="20"/>
      <c r="F32" s="20"/>
      <c r="G32" s="20"/>
      <c r="H32" s="20"/>
      <c r="I32" s="20"/>
      <c r="J32" s="20"/>
      <c r="K32" s="20"/>
    </row>
    <row r="33" spans="1:11" ht="15.75">
      <c r="A33" s="20"/>
      <c r="B33" s="23" t="s">
        <v>11</v>
      </c>
      <c r="C33" s="20"/>
      <c r="D33" s="20"/>
      <c r="E33" s="20"/>
      <c r="F33" s="20"/>
      <c r="G33" s="20"/>
      <c r="H33" s="20"/>
      <c r="I33" s="20"/>
      <c r="J33" s="20"/>
      <c r="K33" s="20"/>
    </row>
    <row r="34" spans="1:11" ht="15.7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</row>
  </sheetData>
  <sheetProtection selectLockedCells="1" selectUnlockedCells="1"/>
  <mergeCells count="23">
    <mergeCell ref="L23:L24"/>
    <mergeCell ref="A3:K3"/>
    <mergeCell ref="A12:A13"/>
    <mergeCell ref="B9:F9"/>
    <mergeCell ref="A23:I24"/>
    <mergeCell ref="J23:J24"/>
    <mergeCell ref="K23:K24"/>
    <mergeCell ref="A7:K7"/>
    <mergeCell ref="A8:K8"/>
    <mergeCell ref="M23:M24"/>
    <mergeCell ref="N23:N24"/>
    <mergeCell ref="G1:K1"/>
    <mergeCell ref="C12:C13"/>
    <mergeCell ref="D12:D13"/>
    <mergeCell ref="E12:G12"/>
    <mergeCell ref="A2:K2"/>
    <mergeCell ref="A4:K4"/>
    <mergeCell ref="J12:J13"/>
    <mergeCell ref="B12:B13"/>
    <mergeCell ref="I12:I13"/>
    <mergeCell ref="K12:K13"/>
    <mergeCell ref="B10:K10"/>
    <mergeCell ref="A6:K6"/>
  </mergeCells>
  <phoneticPr fontId="5" type="noConversion"/>
  <hyperlinks>
    <hyperlink ref="H13" r:id="rId1"/>
  </hyperlinks>
  <pageMargins left="0.70866141732283472" right="0.70866141732283472" top="0.74803149606299213" bottom="0.74803149606299213" header="0.31496062992125984" footer="0.31496062992125984"/>
  <pageSetup paperSize="9" scale="50" firstPageNumber="0" orientation="landscape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Обоснование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А. Кононова</dc:creator>
  <cp:lastModifiedBy>User</cp:lastModifiedBy>
  <cp:lastPrinted>2026-08-11T12:59:59Z</cp:lastPrinted>
  <dcterms:created xsi:type="dcterms:W3CDTF">2013-01-30T02:33:10Z</dcterms:created>
  <dcterms:modified xsi:type="dcterms:W3CDTF">2026-08-11T13:08:15Z</dcterms:modified>
</cp:coreProperties>
</file>