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kurenkoeiu\Desktop\Сокуренко Е.Ю\ЗАКУПКИ\2026г\90_ОМО-26_мед.изд. (шприцы+иглы)\"/>
    </mc:Choice>
  </mc:AlternateContent>
  <xr:revisionPtr revIDLastSave="0" documentId="13_ncr:1_{E1383EA9-3CFC-452E-81EE-7E87E9E196F2}" xr6:coauthVersionLast="36" xr6:coauthVersionMax="36" xr10:uidLastSave="{00000000-0000-0000-0000-000000000000}"/>
  <bookViews>
    <workbookView xWindow="32760" yWindow="32760" windowWidth="28800" windowHeight="12300" xr2:uid="{00000000-000D-0000-FFFF-FFFF00000000}"/>
  </bookViews>
  <sheets>
    <sheet name="Обоснование НМЦК" sheetId="4" r:id="rId1"/>
  </sheets>
  <definedNames>
    <definedName name="_xlnm._FilterDatabase" localSheetId="0" hidden="1">'Обоснование НМЦК'!$A$3:$F$16</definedName>
  </definedNames>
  <calcPr calcId="191029"/>
</workbook>
</file>

<file path=xl/calcChain.xml><?xml version="1.0" encoding="utf-8"?>
<calcChain xmlns="http://schemas.openxmlformats.org/spreadsheetml/2006/main">
  <c r="K15" i="4" l="1"/>
  <c r="J15" i="4"/>
  <c r="I15" i="4"/>
  <c r="I14" i="4"/>
  <c r="L15" i="4" l="1"/>
  <c r="L14" i="4"/>
  <c r="L16" i="4" s="1"/>
  <c r="J14" i="4"/>
  <c r="K14" i="4" s="1"/>
  <c r="I13" i="4" l="1"/>
  <c r="L13" i="4" s="1"/>
  <c r="J13" i="4"/>
  <c r="I12" i="4"/>
  <c r="L12" i="4" s="1"/>
  <c r="J12" i="4"/>
  <c r="I11" i="4"/>
  <c r="L11" i="4" s="1"/>
  <c r="J11" i="4"/>
  <c r="K12" i="4" l="1"/>
  <c r="K13" i="4"/>
  <c r="K11" i="4"/>
  <c r="J10" i="4"/>
  <c r="J9" i="4"/>
  <c r="J8" i="4"/>
  <c r="J7" i="4"/>
  <c r="J6" i="4"/>
  <c r="J5" i="4"/>
  <c r="I10" i="4"/>
  <c r="L10" i="4" s="1"/>
  <c r="I9" i="4"/>
  <c r="L9" i="4" s="1"/>
  <c r="I7" i="4"/>
  <c r="L7" i="4" s="1"/>
  <c r="I6" i="4"/>
  <c r="L6" i="4" s="1"/>
  <c r="I5" i="4"/>
  <c r="L5" i="4" s="1"/>
  <c r="I8" i="4"/>
  <c r="L8" i="4" s="1"/>
  <c r="K5" i="4" l="1"/>
  <c r="K9" i="4"/>
  <c r="K10" i="4"/>
  <c r="K8" i="4"/>
  <c r="K7" i="4"/>
  <c r="K6" i="4"/>
</calcChain>
</file>

<file path=xl/sharedStrings.xml><?xml version="1.0" encoding="utf-8"?>
<sst xmlns="http://schemas.openxmlformats.org/spreadsheetml/2006/main" count="40" uniqueCount="28">
  <si>
    <t>№ п/п</t>
  </si>
  <si>
    <t>Наименование товара</t>
  </si>
  <si>
    <t>Единица измерения</t>
  </si>
  <si>
    <t>Количество</t>
  </si>
  <si>
    <t>Средняя арифметическая величина цены единицы товара, руб.</t>
  </si>
  <si>
    <t>Среднее квадратичное отклонение</t>
  </si>
  <si>
    <t>Коэффициент вариации цен (%)</t>
  </si>
  <si>
    <t>Н(М)ЦК, руб.</t>
  </si>
  <si>
    <t>ИТОГО:</t>
  </si>
  <si>
    <t>Источник обоснования цены/цена, руб.</t>
  </si>
  <si>
    <t>шт</t>
  </si>
  <si>
    <t>ОКПД2</t>
  </si>
  <si>
    <t xml:space="preserve">Шприц общего назначения </t>
  </si>
  <si>
    <t>Шприц инсулиновый/неубираемая игла</t>
  </si>
  <si>
    <t>Шприц общего назначения</t>
  </si>
  <si>
    <t>Игла инъекционная, одноразового использования, стерильная тип 1</t>
  </si>
  <si>
    <t>Игла инъекционная, одноразового использования, стерильная тип 2</t>
  </si>
  <si>
    <t>Игла инъекционная, одноразового использования, стерильная тип 3</t>
  </si>
  <si>
    <t>Игла для забора крови, стандартная</t>
  </si>
  <si>
    <t xml:space="preserve">Главный врач клиники
имени профессора Ю.Н. Касаткина
ФГБОУ ДПО РМАНПО Минздрава России                                                                                                                                                                          Прохоренко Е. В.   </t>
  </si>
  <si>
    <t>32.50.13.110</t>
  </si>
  <si>
    <r>
      <t>Начальная (максимальная) цена контракта с учетом накладных расходов, уплаты налогов, сборов и других обязательных платежей, затрат, издержек и иных расходов исполнителя, связанных с выполнением контракта, составляет 350 663 (Триста пятьдесят тысяч шестьсот шестьдесят три) руб. 00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коп., включая НДС.</t>
    </r>
  </si>
  <si>
    <r>
      <t>Обоснование начальной (максимальной) цены контракта
Начальная (максимальная) цена контракта определена в соответствии с требованиями статьи 22 Федерального закона от 05.04.2013  г. № 44-ФЗ "О контрактной системе в сфере закупок товаров, работ, услуг для обеспечения государственных и муниципальных нужд"</t>
    </r>
    <r>
      <rPr>
        <sz val="12"/>
        <rFont val="Times New Roman"/>
        <family val="1"/>
        <charset val="204"/>
      </rPr>
      <t xml:space="preserve"> с применением Приказа Минэкономразвития России от 2 октября 2013 г. №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Использовался метод сопоставимых рыночных цен. Требования к определению НМЦК, согласно пп. "в" п.7 Постановления Правительства Российской Федерации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(далее-Постановления Правительства РФ от 23.12.2024 № 1875), не применяются, согласно пп. "г" п.7 Постановления Правительства Российской Федерации №1875 от 23.12.2024г.</t>
    </r>
  </si>
  <si>
    <t>Игла для мезотерапии тип 4</t>
  </si>
  <si>
    <t>Игла для мезотерапии тип 5</t>
  </si>
  <si>
    <t xml:space="preserve">Коммерческое предложение 1 вход.№308/омо от 14.05.2026 г. </t>
  </si>
  <si>
    <r>
      <t>Коммерческое предложение 2 вход.№309/омо</t>
    </r>
    <r>
      <rPr>
        <sz val="12"/>
        <rFont val="Times New Roman"/>
        <family val="1"/>
        <charset val="204"/>
      </rPr>
      <t xml:space="preserve"> от 14.05.2026 г. </t>
    </r>
  </si>
  <si>
    <t>Коммерческое предложение 3 вход.№310/омо от 14.05.2026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</si>
</sst>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14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</cellStyleXfs>
  <cellXfs count="42">
    <xf numFmtId="0" fontId="0" fillId="0" borderId="0" xfId="0"/>
    <xf numFmtId="0" fontId="20" fillId="0" borderId="0" xfId="24" applyFont="1" applyFill="1"/>
    <xf numFmtId="0" fontId="20" fillId="0" borderId="0" xfId="24" applyFont="1" applyFill="1" applyAlignment="1">
      <alignment horizontal="center"/>
    </xf>
    <xf numFmtId="0" fontId="20" fillId="0" borderId="0" xfId="24" applyFont="1" applyFill="1" applyAlignment="1">
      <alignment horizontal="center" vertical="top"/>
    </xf>
    <xf numFmtId="4" fontId="20" fillId="0" borderId="0" xfId="24" applyNumberFormat="1" applyFont="1" applyFill="1" applyAlignment="1">
      <alignment horizontal="center"/>
    </xf>
    <xf numFmtId="4" fontId="20" fillId="0" borderId="0" xfId="24" applyNumberFormat="1" applyFont="1" applyFill="1"/>
    <xf numFmtId="4" fontId="20" fillId="0" borderId="0" xfId="24" applyNumberFormat="1" applyFont="1" applyFill="1" applyAlignment="1">
      <alignment vertical="top"/>
    </xf>
    <xf numFmtId="0" fontId="20" fillId="0" borderId="0" xfId="24" applyFont="1" applyFill="1" applyAlignment="1">
      <alignment vertical="top"/>
    </xf>
    <xf numFmtId="0" fontId="20" fillId="0" borderId="10" xfId="24" applyFont="1" applyFill="1" applyBorder="1" applyAlignment="1">
      <alignment horizontal="center" vertical="top"/>
    </xf>
    <xf numFmtId="0" fontId="20" fillId="0" borderId="10" xfId="24" applyFont="1" applyFill="1" applyBorder="1"/>
    <xf numFmtId="0" fontId="19" fillId="15" borderId="10" xfId="24" applyFont="1" applyFill="1" applyBorder="1" applyAlignment="1">
      <alignment horizontal="center" vertical="top" wrapText="1"/>
    </xf>
    <xf numFmtId="4" fontId="24" fillId="15" borderId="10" xfId="26" applyNumberFormat="1" applyFont="1" applyFill="1" applyBorder="1" applyAlignment="1">
      <alignment horizontal="center" vertical="top" wrapText="1"/>
    </xf>
    <xf numFmtId="2" fontId="19" fillId="15" borderId="10" xfId="24" applyNumberFormat="1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4" fontId="20" fillId="0" borderId="10" xfId="24" applyNumberFormat="1" applyFont="1" applyFill="1" applyBorder="1" applyAlignment="1">
      <alignment horizontal="center" vertical="top"/>
    </xf>
    <xf numFmtId="4" fontId="29" fillId="0" borderId="10" xfId="24" applyNumberFormat="1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 vertical="top" wrapText="1"/>
    </xf>
    <xf numFmtId="0" fontId="20" fillId="0" borderId="0" xfId="24" applyFont="1" applyFill="1" applyBorder="1"/>
    <xf numFmtId="0" fontId="20" fillId="0" borderId="0" xfId="24" applyFont="1" applyFill="1" applyBorder="1" applyAlignment="1">
      <alignment vertical="top"/>
    </xf>
    <xf numFmtId="4" fontId="20" fillId="0" borderId="0" xfId="24" applyNumberFormat="1" applyFont="1" applyFill="1" applyBorder="1"/>
    <xf numFmtId="2" fontId="20" fillId="0" borderId="0" xfId="24" applyNumberFormat="1" applyFont="1" applyFill="1" applyBorder="1"/>
    <xf numFmtId="0" fontId="28" fillId="0" borderId="10" xfId="0" applyFont="1" applyBorder="1" applyAlignment="1">
      <alignment horizontal="center" vertical="top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1" fillId="15" borderId="0" xfId="24" applyFont="1" applyFill="1" applyAlignment="1">
      <alignment horizontal="center" wrapText="1"/>
    </xf>
    <xf numFmtId="0" fontId="21" fillId="15" borderId="0" xfId="24" applyFont="1" applyFill="1" applyBorder="1" applyAlignment="1">
      <alignment horizontal="center" wrapText="1"/>
    </xf>
    <xf numFmtId="0" fontId="24" fillId="0" borderId="0" xfId="24" applyFont="1" applyFill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1" fillId="0" borderId="0" xfId="24" applyFont="1" applyFill="1" applyBorder="1" applyAlignment="1">
      <alignment horizontal="left" wrapText="1"/>
    </xf>
    <xf numFmtId="0" fontId="21" fillId="0" borderId="10" xfId="24" applyFont="1" applyFill="1" applyBorder="1" applyAlignment="1">
      <alignment horizontal="center" vertical="top" wrapText="1"/>
    </xf>
    <xf numFmtId="4" fontId="19" fillId="0" borderId="10" xfId="24" applyNumberFormat="1" applyFont="1" applyFill="1" applyBorder="1" applyAlignment="1">
      <alignment horizontal="center" vertical="top" wrapText="1"/>
    </xf>
    <xf numFmtId="0" fontId="19" fillId="0" borderId="10" xfId="24" applyFont="1" applyFill="1" applyBorder="1" applyAlignment="1">
      <alignment horizontal="center" vertical="top" wrapText="1"/>
    </xf>
    <xf numFmtId="0" fontId="27" fillId="0" borderId="10" xfId="24" applyFont="1" applyFill="1" applyBorder="1" applyAlignment="1">
      <alignment horizontal="left" vertical="top"/>
    </xf>
    <xf numFmtId="0" fontId="28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</cellXfs>
  <cellStyles count="27">
    <cellStyle name="Excel Built-in Normal" xfId="26" xr:uid="{CE327B35-4440-4A78-9402-6CBE1F719BE9}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 2" xfId="25" xr:uid="{00000000-0005-0000-0000-000009000000}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4" xr:uid="{00000000-0005-0000-0000-000013000000}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EQ23"/>
  <sheetViews>
    <sheetView tabSelected="1" workbookViewId="0">
      <selection activeCell="O8" sqref="O8"/>
    </sheetView>
  </sheetViews>
  <sheetFormatPr defaultRowHeight="15" x14ac:dyDescent="0.25"/>
  <cols>
    <col min="1" max="1" width="4.85546875" style="2" customWidth="1"/>
    <col min="2" max="2" width="29.85546875" style="1" customWidth="1"/>
    <col min="3" max="3" width="13.5703125" style="1" customWidth="1"/>
    <col min="4" max="4" width="11.5703125" style="3" customWidth="1"/>
    <col min="5" max="5" width="8.7109375" style="3" customWidth="1"/>
    <col min="6" max="6" width="17.140625" style="4" customWidth="1"/>
    <col min="7" max="7" width="18.140625" style="2" customWidth="1"/>
    <col min="8" max="8" width="17.140625" style="5" customWidth="1"/>
    <col min="9" max="9" width="12.28515625" style="1" customWidth="1"/>
    <col min="10" max="10" width="10.7109375" style="6" customWidth="1"/>
    <col min="11" max="11" width="9.85546875" style="6" customWidth="1"/>
    <col min="12" max="12" width="12.140625" style="6" customWidth="1"/>
    <col min="13" max="16" width="9.140625" style="17"/>
    <col min="17" max="17" width="15.85546875" style="17" customWidth="1"/>
    <col min="18" max="147" width="9.140625" style="17"/>
    <col min="148" max="16384" width="9.140625" style="1"/>
  </cols>
  <sheetData>
    <row r="1" spans="1:147" ht="13.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7" ht="135.7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47" s="9" customFormat="1" ht="30.75" customHeight="1" x14ac:dyDescent="0.25">
      <c r="A3" s="35" t="s">
        <v>0</v>
      </c>
      <c r="B3" s="35" t="s">
        <v>1</v>
      </c>
      <c r="C3" s="35" t="s">
        <v>11</v>
      </c>
      <c r="D3" s="35" t="s">
        <v>2</v>
      </c>
      <c r="E3" s="35" t="s">
        <v>3</v>
      </c>
      <c r="F3" s="33" t="s">
        <v>9</v>
      </c>
      <c r="G3" s="33"/>
      <c r="H3" s="33"/>
      <c r="I3" s="35" t="s">
        <v>4</v>
      </c>
      <c r="J3" s="34" t="s">
        <v>5</v>
      </c>
      <c r="K3" s="34" t="s">
        <v>6</v>
      </c>
      <c r="L3" s="34" t="s">
        <v>7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</row>
    <row r="4" spans="1:147" s="9" customFormat="1" ht="85.5" customHeight="1" x14ac:dyDescent="0.25">
      <c r="A4" s="35"/>
      <c r="B4" s="35"/>
      <c r="C4" s="38"/>
      <c r="D4" s="35"/>
      <c r="E4" s="35"/>
      <c r="F4" s="10" t="s">
        <v>25</v>
      </c>
      <c r="G4" s="10" t="s">
        <v>26</v>
      </c>
      <c r="H4" s="10" t="s">
        <v>27</v>
      </c>
      <c r="I4" s="35"/>
      <c r="J4" s="34"/>
      <c r="K4" s="34"/>
      <c r="L4" s="34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</row>
    <row r="5" spans="1:147" s="7" customFormat="1" ht="26.25" customHeight="1" x14ac:dyDescent="0.2">
      <c r="A5" s="23">
        <v>1</v>
      </c>
      <c r="B5" s="16" t="s">
        <v>12</v>
      </c>
      <c r="C5" s="39" t="s">
        <v>20</v>
      </c>
      <c r="D5" s="13" t="s">
        <v>10</v>
      </c>
      <c r="E5" s="13">
        <v>4600</v>
      </c>
      <c r="F5" s="11">
        <v>27.18</v>
      </c>
      <c r="G5" s="11">
        <v>28.04</v>
      </c>
      <c r="H5" s="12">
        <v>28.87</v>
      </c>
      <c r="I5" s="22">
        <f t="shared" ref="I5:I13" si="0">ROUND(AVERAGE(F5:H5),2)</f>
        <v>28.03</v>
      </c>
      <c r="J5" s="22">
        <f t="shared" ref="J5:J14" si="1">STDEV(F5:H5)</f>
        <v>0.8450443775329205</v>
      </c>
      <c r="K5" s="22">
        <f t="shared" ref="K5:K14" si="2">J5/I5*100</f>
        <v>3.0147855067175189</v>
      </c>
      <c r="L5" s="22">
        <f t="shared" ref="L5:L15" si="3">I5*E5</f>
        <v>128938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</row>
    <row r="6" spans="1:147" s="18" customFormat="1" ht="28.5" customHeight="1" x14ac:dyDescent="0.2">
      <c r="A6" s="23">
        <v>2</v>
      </c>
      <c r="B6" s="16" t="s">
        <v>12</v>
      </c>
      <c r="C6" s="40"/>
      <c r="D6" s="13" t="s">
        <v>10</v>
      </c>
      <c r="E6" s="13">
        <v>8500</v>
      </c>
      <c r="F6" s="11">
        <v>11.36</v>
      </c>
      <c r="G6" s="11">
        <v>11.72</v>
      </c>
      <c r="H6" s="12">
        <v>12.07</v>
      </c>
      <c r="I6" s="22">
        <f t="shared" si="0"/>
        <v>11.72</v>
      </c>
      <c r="J6" s="22">
        <f t="shared" si="1"/>
        <v>0.35501173689518162</v>
      </c>
      <c r="K6" s="22">
        <f t="shared" si="2"/>
        <v>3.0291103830646895</v>
      </c>
      <c r="L6" s="22">
        <f t="shared" si="3"/>
        <v>99620</v>
      </c>
    </row>
    <row r="7" spans="1:147" s="18" customFormat="1" ht="27" customHeight="1" x14ac:dyDescent="0.2">
      <c r="A7" s="23">
        <v>3</v>
      </c>
      <c r="B7" s="16" t="s">
        <v>12</v>
      </c>
      <c r="C7" s="40"/>
      <c r="D7" s="13" t="s">
        <v>10</v>
      </c>
      <c r="E7" s="13">
        <v>50</v>
      </c>
      <c r="F7" s="11">
        <v>87.23</v>
      </c>
      <c r="G7" s="11">
        <v>90</v>
      </c>
      <c r="H7" s="12">
        <v>92.66</v>
      </c>
      <c r="I7" s="22">
        <f t="shared" si="0"/>
        <v>89.96</v>
      </c>
      <c r="J7" s="22">
        <f t="shared" si="1"/>
        <v>2.7151856903963885</v>
      </c>
      <c r="K7" s="22">
        <f t="shared" si="2"/>
        <v>3.0182144179595252</v>
      </c>
      <c r="L7" s="22">
        <f t="shared" si="3"/>
        <v>4498</v>
      </c>
    </row>
    <row r="8" spans="1:147" s="18" customFormat="1" ht="47.25" customHeight="1" x14ac:dyDescent="0.2">
      <c r="A8" s="23">
        <v>4</v>
      </c>
      <c r="B8" s="16" t="s">
        <v>13</v>
      </c>
      <c r="C8" s="40"/>
      <c r="D8" s="13" t="s">
        <v>10</v>
      </c>
      <c r="E8" s="13">
        <v>3000</v>
      </c>
      <c r="F8" s="11">
        <v>27.53</v>
      </c>
      <c r="G8" s="11">
        <v>28.4</v>
      </c>
      <c r="H8" s="12">
        <v>29.24</v>
      </c>
      <c r="I8" s="22">
        <f t="shared" si="0"/>
        <v>28.39</v>
      </c>
      <c r="J8" s="22">
        <f t="shared" si="1"/>
        <v>0.8550438585242266</v>
      </c>
      <c r="K8" s="22">
        <f t="shared" si="2"/>
        <v>3.0117782970208755</v>
      </c>
      <c r="L8" s="22">
        <f t="shared" si="3"/>
        <v>85170</v>
      </c>
    </row>
    <row r="9" spans="1:147" s="18" customFormat="1" ht="27.75" customHeight="1" x14ac:dyDescent="0.2">
      <c r="A9" s="23">
        <v>5</v>
      </c>
      <c r="B9" s="16" t="s">
        <v>14</v>
      </c>
      <c r="C9" s="40"/>
      <c r="D9" s="13" t="s">
        <v>10</v>
      </c>
      <c r="E9" s="13">
        <v>500</v>
      </c>
      <c r="F9" s="11">
        <v>13.48</v>
      </c>
      <c r="G9" s="11">
        <v>13.91</v>
      </c>
      <c r="H9" s="12">
        <v>14.32</v>
      </c>
      <c r="I9" s="22">
        <f t="shared" si="0"/>
        <v>13.9</v>
      </c>
      <c r="J9" s="22">
        <f t="shared" si="1"/>
        <v>0.42003968066521202</v>
      </c>
      <c r="K9" s="22">
        <f t="shared" si="2"/>
        <v>3.0218682062245468</v>
      </c>
      <c r="L9" s="22">
        <f t="shared" si="3"/>
        <v>6950</v>
      </c>
    </row>
    <row r="10" spans="1:147" s="18" customFormat="1" ht="68.25" customHeight="1" x14ac:dyDescent="0.2">
      <c r="A10" s="23">
        <v>6</v>
      </c>
      <c r="B10" s="16" t="s">
        <v>15</v>
      </c>
      <c r="C10" s="40"/>
      <c r="D10" s="13" t="s">
        <v>10</v>
      </c>
      <c r="E10" s="13">
        <v>200</v>
      </c>
      <c r="F10" s="11">
        <v>2.13</v>
      </c>
      <c r="G10" s="11">
        <v>2.2000000000000002</v>
      </c>
      <c r="H10" s="12">
        <v>2.2599999999999998</v>
      </c>
      <c r="I10" s="22">
        <f t="shared" si="0"/>
        <v>2.2000000000000002</v>
      </c>
      <c r="J10" s="22">
        <f t="shared" si="1"/>
        <v>6.5064070986477068E-2</v>
      </c>
      <c r="K10" s="22">
        <f t="shared" si="2"/>
        <v>2.9574577721125936</v>
      </c>
      <c r="L10" s="22">
        <f t="shared" si="3"/>
        <v>440.00000000000006</v>
      </c>
    </row>
    <row r="11" spans="1:147" s="18" customFormat="1" ht="63.75" customHeight="1" x14ac:dyDescent="0.2">
      <c r="A11" s="23">
        <v>7</v>
      </c>
      <c r="B11" s="16" t="s">
        <v>16</v>
      </c>
      <c r="C11" s="40"/>
      <c r="D11" s="13" t="s">
        <v>10</v>
      </c>
      <c r="E11" s="13">
        <v>300</v>
      </c>
      <c r="F11" s="11">
        <v>2.16</v>
      </c>
      <c r="G11" s="11">
        <v>2.23</v>
      </c>
      <c r="H11" s="12">
        <v>2.2999999999999998</v>
      </c>
      <c r="I11" s="22">
        <f t="shared" si="0"/>
        <v>2.23</v>
      </c>
      <c r="J11" s="22">
        <f t="shared" si="1"/>
        <v>6.999999999999984E-2</v>
      </c>
      <c r="K11" s="22">
        <f t="shared" si="2"/>
        <v>3.1390134529147913</v>
      </c>
      <c r="L11" s="22">
        <f t="shared" si="3"/>
        <v>669</v>
      </c>
    </row>
    <row r="12" spans="1:147" s="18" customFormat="1" ht="72" customHeight="1" x14ac:dyDescent="0.2">
      <c r="A12" s="23">
        <v>8</v>
      </c>
      <c r="B12" s="16" t="s">
        <v>17</v>
      </c>
      <c r="C12" s="40"/>
      <c r="D12" s="13" t="s">
        <v>10</v>
      </c>
      <c r="E12" s="13">
        <v>100</v>
      </c>
      <c r="F12" s="11">
        <v>2.13</v>
      </c>
      <c r="G12" s="11">
        <v>2.2000000000000002</v>
      </c>
      <c r="H12" s="12">
        <v>2.2599999999999998</v>
      </c>
      <c r="I12" s="22">
        <f t="shared" si="0"/>
        <v>2.2000000000000002</v>
      </c>
      <c r="J12" s="22">
        <f t="shared" si="1"/>
        <v>6.5064070986477068E-2</v>
      </c>
      <c r="K12" s="22">
        <f t="shared" si="2"/>
        <v>2.9574577721125936</v>
      </c>
      <c r="L12" s="22">
        <f t="shared" si="3"/>
        <v>220.00000000000003</v>
      </c>
    </row>
    <row r="13" spans="1:147" s="18" customFormat="1" ht="38.25" customHeight="1" x14ac:dyDescent="0.2">
      <c r="A13" s="23">
        <v>9</v>
      </c>
      <c r="B13" s="16" t="s">
        <v>18</v>
      </c>
      <c r="C13" s="40"/>
      <c r="D13" s="13" t="s">
        <v>10</v>
      </c>
      <c r="E13" s="13">
        <v>3500</v>
      </c>
      <c r="F13" s="11">
        <v>5.54</v>
      </c>
      <c r="G13" s="11">
        <v>5.72</v>
      </c>
      <c r="H13" s="12">
        <v>5.89</v>
      </c>
      <c r="I13" s="22">
        <f t="shared" si="0"/>
        <v>5.72</v>
      </c>
      <c r="J13" s="22">
        <f t="shared" si="1"/>
        <v>0.17502380790433417</v>
      </c>
      <c r="K13" s="22">
        <f t="shared" si="2"/>
        <v>3.0598567815443034</v>
      </c>
      <c r="L13" s="22">
        <f t="shared" si="3"/>
        <v>20020</v>
      </c>
    </row>
    <row r="14" spans="1:147" s="18" customFormat="1" ht="38.25" customHeight="1" x14ac:dyDescent="0.2">
      <c r="A14" s="25">
        <v>10</v>
      </c>
      <c r="B14" s="16" t="s">
        <v>23</v>
      </c>
      <c r="C14" s="40"/>
      <c r="D14" s="26" t="s">
        <v>10</v>
      </c>
      <c r="E14" s="26">
        <v>100</v>
      </c>
      <c r="F14" s="11">
        <v>26.17</v>
      </c>
      <c r="G14" s="11">
        <v>27</v>
      </c>
      <c r="H14" s="12">
        <v>27.8</v>
      </c>
      <c r="I14" s="24">
        <f>ROUND(AVERAGE(F14:H14),2)</f>
        <v>26.99</v>
      </c>
      <c r="J14" s="24">
        <f t="shared" si="1"/>
        <v>0.81504601097115936</v>
      </c>
      <c r="K14" s="24">
        <f t="shared" si="2"/>
        <v>3.0198073766993678</v>
      </c>
      <c r="L14" s="24">
        <f t="shared" si="3"/>
        <v>2699</v>
      </c>
    </row>
    <row r="15" spans="1:147" s="18" customFormat="1" ht="38.25" customHeight="1" x14ac:dyDescent="0.2">
      <c r="A15" s="25">
        <v>11</v>
      </c>
      <c r="B15" s="16" t="s">
        <v>24</v>
      </c>
      <c r="C15" s="41"/>
      <c r="D15" s="26" t="s">
        <v>10</v>
      </c>
      <c r="E15" s="26">
        <v>100</v>
      </c>
      <c r="F15" s="11">
        <v>13.96</v>
      </c>
      <c r="G15" s="11">
        <v>14.4</v>
      </c>
      <c r="H15" s="12">
        <v>14.82</v>
      </c>
      <c r="I15" s="24">
        <f>ROUND(AVERAGE(F15:H15),2)</f>
        <v>14.39</v>
      </c>
      <c r="J15" s="24">
        <f>STDEV(F15:H15)</f>
        <v>0.4300387579432034</v>
      </c>
      <c r="K15" s="24">
        <f>J15/I15*100</f>
        <v>2.988455579869377</v>
      </c>
      <c r="L15" s="24">
        <f t="shared" si="3"/>
        <v>1439</v>
      </c>
    </row>
    <row r="16" spans="1:147" ht="15.75" x14ac:dyDescent="0.25">
      <c r="A16" s="36" t="s">
        <v>8</v>
      </c>
      <c r="B16" s="37"/>
      <c r="C16" s="21"/>
      <c r="D16" s="8"/>
      <c r="E16" s="8"/>
      <c r="F16" s="14"/>
      <c r="G16" s="14"/>
      <c r="H16" s="14"/>
      <c r="I16" s="8"/>
      <c r="J16" s="14"/>
      <c r="K16" s="14"/>
      <c r="L16" s="15">
        <f>SUM(L5:L15)</f>
        <v>350663</v>
      </c>
      <c r="N16" s="19"/>
    </row>
    <row r="17" spans="1:17" ht="3.75" customHeight="1" x14ac:dyDescent="0.25">
      <c r="A17" s="29" t="s">
        <v>21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7" ht="35.25" customHeigh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spans="1:17" ht="63" customHeight="1" x14ac:dyDescent="0.25">
      <c r="A19" s="32" t="s">
        <v>19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Q19" s="20"/>
    </row>
    <row r="20" spans="1:17" x14ac:dyDescent="0.25">
      <c r="Q20" s="20"/>
    </row>
    <row r="21" spans="1:17" x14ac:dyDescent="0.25">
      <c r="Q21" s="20"/>
    </row>
    <row r="22" spans="1:17" x14ac:dyDescent="0.25">
      <c r="Q22" s="20"/>
    </row>
    <row r="23" spans="1:17" x14ac:dyDescent="0.25">
      <c r="G23" s="4"/>
      <c r="Q23" s="20"/>
    </row>
  </sheetData>
  <autoFilter ref="A3:F16" xr:uid="{00000000-0009-0000-0000-000000000000}"/>
  <mergeCells count="15">
    <mergeCell ref="A1:L2"/>
    <mergeCell ref="A17:L18"/>
    <mergeCell ref="A19:L19"/>
    <mergeCell ref="F3:H3"/>
    <mergeCell ref="K3:K4"/>
    <mergeCell ref="L3:L4"/>
    <mergeCell ref="A3:A4"/>
    <mergeCell ref="B3:B4"/>
    <mergeCell ref="D3:D4"/>
    <mergeCell ref="E3:E4"/>
    <mergeCell ref="I3:I4"/>
    <mergeCell ref="J3:J4"/>
    <mergeCell ref="A16:B16"/>
    <mergeCell ref="C3:C4"/>
    <mergeCell ref="C5:C1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Сокуренко Екатерина Юрьевна</cp:lastModifiedBy>
  <cp:lastPrinted>2026-05-07T14:11:25Z</cp:lastPrinted>
  <dcterms:created xsi:type="dcterms:W3CDTF">2009-02-06T02:40:54Z</dcterms:created>
  <dcterms:modified xsi:type="dcterms:W3CDTF">2026-05-15T09:12:09Z</dcterms:modified>
</cp:coreProperties>
</file>