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80" windowWidth="28800" windowHeight="11355" tabRatio="473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R36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P3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K3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G34"/>
  <c r="G3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O33" l="1"/>
  <c r="P33" s="1"/>
  <c r="K30" l="1"/>
  <c r="K31"/>
  <c r="K32"/>
  <c r="K33"/>
  <c r="I30"/>
  <c r="I31"/>
  <c r="I34" s="1"/>
  <c r="I32"/>
  <c r="I33"/>
  <c r="G30"/>
  <c r="G31"/>
  <c r="G32"/>
  <c r="R33"/>
  <c r="M33"/>
  <c r="L33"/>
  <c r="N33" l="1"/>
  <c r="N31"/>
  <c r="N30"/>
  <c r="N32"/>
</calcChain>
</file>

<file path=xl/sharedStrings.xml><?xml version="1.0" encoding="utf-8"?>
<sst xmlns="http://schemas.openxmlformats.org/spreadsheetml/2006/main" count="114" uniqueCount="69">
  <si>
    <t>№</t>
  </si>
  <si>
    <t>Ед. изм.</t>
  </si>
  <si>
    <t>Однородность совокупности значений выявленных цен, используемых в расчете цена контракта</t>
  </si>
  <si>
    <t>Обоснование начальной (максимальной) цена контракта:</t>
  </si>
  <si>
    <t>Сред. квадра-тичное отклонение  без НДС</t>
  </si>
  <si>
    <t>Коэфф. вариации цен V (%)  без НДС</t>
  </si>
  <si>
    <t>Средневзвешенное значение цен без НДС, руб. (ЦЕМ - п.12)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</si>
  <si>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</si>
  <si>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</si>
  <si>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</si>
  <si>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</si>
  <si>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Определение НМЦК произведено Заказчиком в соответствии с  Приказом Минздрава России от 20 августа N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осушествлении закупок медицинских изделий". </t>
  </si>
  <si>
    <t xml:space="preserve">Цена, руб./ком. предл., исх. № 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</si>
  <si>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</si>
  <si>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</si>
  <si>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</si>
  <si>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>Сумма цен единиц товара</t>
  </si>
  <si>
    <t>Максимальное значение цены контракта, руб.:</t>
  </si>
  <si>
    <t>Наименование товара</t>
  </si>
  <si>
    <t>КТРУ/ОКПД2</t>
  </si>
  <si>
    <r>
      <t xml:space="preserve">Количество 
</t>
    </r>
    <r>
      <rPr>
        <sz val="9"/>
        <rFont val="Times New Roman"/>
        <family val="1"/>
        <charset val="204"/>
      </rPr>
      <t>(справочнодля расчета</t>
    </r>
    <r>
      <rPr>
        <sz val="11"/>
        <rFont val="Times New Roman"/>
        <family val="1"/>
        <charset val="204"/>
      </rPr>
      <t>)</t>
    </r>
  </si>
  <si>
    <t>Максимальное значение цены контракта</t>
  </si>
  <si>
    <t>Перчатки хирургические   стерильные№6,5</t>
  </si>
  <si>
    <t>Перчатки хирургические   стерильные№7</t>
  </si>
  <si>
    <t>Перчатки хирургические   стерильные№8</t>
  </si>
  <si>
    <t>Перчатки нитриловые н/сS</t>
  </si>
  <si>
    <t>Перчатки нитриловые н/сM</t>
  </si>
  <si>
    <t>Перчатки нитриловые н/сL</t>
  </si>
  <si>
    <t>Салфетки операционные 16*14 см стерильные №10</t>
  </si>
  <si>
    <t>Салфетки операционные 29*45 см стерильные №5</t>
  </si>
  <si>
    <t>Шприц 20,0</t>
  </si>
  <si>
    <t>Шприц 10,0</t>
  </si>
  <si>
    <t>Шприц 5,0</t>
  </si>
  <si>
    <t>Лейкопластырь ленточный 2,5*500</t>
  </si>
  <si>
    <t>Системы в\в</t>
  </si>
  <si>
    <t>Костюм одноразовый хир (рубашка и брюки нетканные)48-50</t>
  </si>
  <si>
    <t>Костюм одноразовый хир (рубашка и брюки нетканные)52-54</t>
  </si>
  <si>
    <t>Костюм одноразовый хир (рубашка и брюки нетканные)56-58</t>
  </si>
  <si>
    <t>Шапочка  Шарлотта</t>
  </si>
  <si>
    <t>Маска хирургическая  на резинках</t>
  </si>
  <si>
    <t>Простынь стерильная 200*140</t>
  </si>
  <si>
    <t>Простынь стерильная с отверстием 120*120</t>
  </si>
  <si>
    <t>Салфетки спиртовые 135*185</t>
  </si>
  <si>
    <t>Повязка адсорбирующая для поверхностных ран  10*15   №50</t>
  </si>
  <si>
    <t>Повязка адсорбирующая для поверхностных ран  10*8 №50</t>
  </si>
  <si>
    <t>Индикатор контроля плазменной стерилизации  №200 RUS -РО2-Р144( внутр)</t>
  </si>
  <si>
    <t>Краник 3-х ходовой  дискофикс</t>
  </si>
  <si>
    <t>Трубка эндотрахеальная  с манжетой  размер  8</t>
  </si>
  <si>
    <t>Фильтр бактериально вирусный дыхательный</t>
  </si>
  <si>
    <t>Коннектор угловой шарнирный 7/16 см</t>
  </si>
  <si>
    <t>шт</t>
  </si>
  <si>
    <t>пар</t>
  </si>
  <si>
    <t>уп</t>
  </si>
  <si>
    <t>Исх. №06266090 от 15.06.2026 года</t>
  </si>
  <si>
    <t>Исх. №052 от 16.06.2026 года</t>
  </si>
  <si>
    <t>Исх. №61 от 15.06.2026 года</t>
  </si>
  <si>
    <t>Источниками информации для формирования начальной (максимальной) цены контракта являлись ответы на запрос цен №0372100038225000146 от 15.06.2026 года, размещенный на ЕИС, ответы производителей  товаров из реестра ГИСП</t>
  </si>
  <si>
    <t>14.12.30.190-00000015</t>
  </si>
  <si>
    <t>22.19.60.119-00000008</t>
  </si>
  <si>
    <t>32.50.50.190</t>
  </si>
  <si>
    <t>32.50.50.190-00002139</t>
  </si>
  <si>
    <t>32.50.50.190-00000889</t>
  </si>
  <si>
    <t>21.20.24.169-00000001</t>
  </si>
  <si>
    <t>21.20.24.150-00000077</t>
  </si>
  <si>
    <t>21.20.24.110-00000015</t>
  </si>
  <si>
    <t>32.50.13.110-00004575</t>
  </si>
  <si>
    <t>32.50.13.190</t>
  </si>
  <si>
    <t>22.19.60.113</t>
  </si>
  <si>
    <t>21.20.24.110</t>
  </si>
</sst>
</file>

<file path=xl/styles.xml><?xml version="1.0" encoding="utf-8"?>
<styleSheet xmlns="http://schemas.openxmlformats.org/spreadsheetml/2006/main">
  <numFmts count="3">
    <numFmt numFmtId="164" formatCode="#,##0.00\ _₽"/>
    <numFmt numFmtId="165" formatCode="#,##0.00&quot;р.&quot;"/>
    <numFmt numFmtId="166" formatCode="#,##0.000&quot;р.&quot;"/>
  </numFmts>
  <fonts count="15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73">
    <xf numFmtId="0" fontId="0" fillId="0" borderId="0" xfId="0"/>
    <xf numFmtId="164" fontId="6" fillId="3" borderId="0" xfId="0" applyNumberFormat="1" applyFont="1" applyFill="1"/>
    <xf numFmtId="0" fontId="6" fillId="3" borderId="0" xfId="0" applyFont="1" applyFill="1"/>
    <xf numFmtId="165" fontId="6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/>
    <xf numFmtId="165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49" fontId="10" fillId="3" borderId="2" xfId="0" applyNumberFormat="1" applyFont="1" applyFill="1" applyBorder="1" applyAlignment="1">
      <alignment vertical="top" wrapText="1"/>
    </xf>
    <xf numFmtId="49" fontId="10" fillId="3" borderId="3" xfId="0" applyNumberFormat="1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4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166" fontId="6" fillId="3" borderId="4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3" fillId="4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BBAB"/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zakupki44fz.ru/app/okpd2/22.19.60.113" TargetMode="External"/><Relationship Id="rId7" Type="http://schemas.openxmlformats.org/officeDocument/2006/relationships/hyperlink" Target="https://zakupki44fz.ru/app/okpd2/32.50.50.190" TargetMode="External"/><Relationship Id="rId2" Type="http://schemas.openxmlformats.org/officeDocument/2006/relationships/hyperlink" Target="https://zakupki44fz.ru/app/okpd2/22.19.60.113" TargetMode="External"/><Relationship Id="rId1" Type="http://schemas.openxmlformats.org/officeDocument/2006/relationships/hyperlink" Target="https://zakupki44fz.ru/app/okpd2/22.19.60.113" TargetMode="External"/><Relationship Id="rId6" Type="http://schemas.openxmlformats.org/officeDocument/2006/relationships/hyperlink" Target="https://zakupki44fz.ru/app/okpd2/21.20.24.110" TargetMode="External"/><Relationship Id="rId5" Type="http://schemas.openxmlformats.org/officeDocument/2006/relationships/hyperlink" Target="https://zakupki44fz.ru/app/okpd2/32.50.50.190" TargetMode="External"/><Relationship Id="rId4" Type="http://schemas.openxmlformats.org/officeDocument/2006/relationships/hyperlink" Target="https://zakupki44fz.ru/app/okpd2/32.50.50.190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workbookViewId="0">
      <selection activeCell="H10" sqref="H10"/>
    </sheetView>
  </sheetViews>
  <sheetFormatPr defaultRowHeight="15"/>
  <cols>
    <col min="1" max="1" width="4.28515625" style="2" customWidth="1"/>
    <col min="2" max="2" width="44.42578125" style="21" customWidth="1"/>
    <col min="3" max="3" width="23.5703125" style="22" customWidth="1"/>
    <col min="4" max="4" width="12" style="21" customWidth="1"/>
    <col min="5" max="5" width="12.140625" style="2" customWidth="1"/>
    <col min="6" max="6" width="12" style="23" customWidth="1"/>
    <col min="7" max="7" width="14.42578125" style="23" customWidth="1"/>
    <col min="8" max="8" width="11.5703125" style="23" customWidth="1"/>
    <col min="9" max="9" width="12.85546875" style="23" customWidth="1"/>
    <col min="10" max="10" width="10.85546875" style="23" customWidth="1"/>
    <col min="11" max="11" width="12.85546875" style="23" customWidth="1"/>
    <col min="12" max="12" width="13.7109375" style="24" customWidth="1"/>
    <col min="13" max="13" width="11.7109375" style="22" customWidth="1"/>
    <col min="14" max="14" width="11" style="22" customWidth="1"/>
    <col min="15" max="15" width="12.85546875" style="2" customWidth="1"/>
    <col min="16" max="16" width="15" style="1" customWidth="1"/>
    <col min="17" max="17" width="15" style="2" hidden="1" customWidth="1"/>
    <col min="18" max="18" width="14.5703125" style="2" customWidth="1"/>
    <col min="19" max="16384" width="9.140625" style="2"/>
  </cols>
  <sheetData>
    <row r="1" spans="1:18" ht="11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8" ht="11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8" ht="57.75" customHeight="1">
      <c r="A3" s="43" t="s">
        <v>0</v>
      </c>
      <c r="B3" s="43" t="s">
        <v>18</v>
      </c>
      <c r="C3" s="54" t="s">
        <v>19</v>
      </c>
      <c r="D3" s="49" t="s">
        <v>20</v>
      </c>
      <c r="E3" s="43" t="s">
        <v>1</v>
      </c>
      <c r="F3" s="43" t="s">
        <v>12</v>
      </c>
      <c r="G3" s="43"/>
      <c r="H3" s="43"/>
      <c r="I3" s="43"/>
      <c r="J3" s="43"/>
      <c r="K3" s="43"/>
      <c r="L3" s="44" t="s">
        <v>2</v>
      </c>
      <c r="M3" s="44"/>
      <c r="N3" s="44"/>
      <c r="O3" s="44" t="s">
        <v>15</v>
      </c>
      <c r="P3" s="44"/>
      <c r="Q3" s="44"/>
      <c r="R3" s="44"/>
    </row>
    <row r="4" spans="1:18" ht="40.5" customHeight="1">
      <c r="A4" s="43"/>
      <c r="B4" s="43"/>
      <c r="C4" s="55"/>
      <c r="D4" s="50"/>
      <c r="E4" s="43"/>
      <c r="F4" s="47" t="s">
        <v>53</v>
      </c>
      <c r="G4" s="48"/>
      <c r="H4" s="47" t="s">
        <v>54</v>
      </c>
      <c r="I4" s="48"/>
      <c r="J4" s="47" t="s">
        <v>55</v>
      </c>
      <c r="K4" s="48"/>
      <c r="L4" s="46" t="s">
        <v>6</v>
      </c>
      <c r="M4" s="44" t="s">
        <v>4</v>
      </c>
      <c r="N4" s="44" t="s">
        <v>5</v>
      </c>
      <c r="O4" s="45" t="s">
        <v>7</v>
      </c>
      <c r="P4" s="45" t="s">
        <v>8</v>
      </c>
      <c r="Q4" s="52" t="s">
        <v>9</v>
      </c>
      <c r="R4" s="57" t="s">
        <v>21</v>
      </c>
    </row>
    <row r="5" spans="1:18" ht="44.25" customHeight="1">
      <c r="A5" s="43"/>
      <c r="B5" s="43"/>
      <c r="C5" s="56"/>
      <c r="D5" s="51"/>
      <c r="E5" s="43"/>
      <c r="F5" s="3" t="s">
        <v>14</v>
      </c>
      <c r="G5" s="3" t="s">
        <v>13</v>
      </c>
      <c r="H5" s="3" t="s">
        <v>14</v>
      </c>
      <c r="I5" s="3" t="s">
        <v>13</v>
      </c>
      <c r="J5" s="3" t="s">
        <v>14</v>
      </c>
      <c r="K5" s="3" t="s">
        <v>13</v>
      </c>
      <c r="L5" s="45"/>
      <c r="M5" s="44"/>
      <c r="N5" s="44"/>
      <c r="O5" s="44"/>
      <c r="P5" s="44"/>
      <c r="Q5" s="53"/>
      <c r="R5" s="58"/>
    </row>
    <row r="6" spans="1:18" ht="36" customHeight="1">
      <c r="A6" s="59">
        <v>1</v>
      </c>
      <c r="B6" s="61" t="s">
        <v>35</v>
      </c>
      <c r="C6" s="61" t="s">
        <v>57</v>
      </c>
      <c r="D6" s="65">
        <v>200</v>
      </c>
      <c r="E6" s="65" t="s">
        <v>50</v>
      </c>
      <c r="F6" s="26">
        <v>455</v>
      </c>
      <c r="G6" s="3">
        <f t="shared" ref="G6:G29" si="0">F6*D6</f>
        <v>91000</v>
      </c>
      <c r="H6" s="3">
        <v>457</v>
      </c>
      <c r="I6" s="3">
        <f t="shared" ref="I6:I29" si="1">H6*D6</f>
        <v>91400</v>
      </c>
      <c r="J6" s="3">
        <v>450</v>
      </c>
      <c r="K6" s="3">
        <f t="shared" ref="K6:K29" si="2">J6*D6</f>
        <v>90000</v>
      </c>
      <c r="L6" s="5">
        <f t="shared" ref="L6:L32" si="3">AVERAGE(F6,H6,J6)</f>
        <v>454</v>
      </c>
      <c r="M6" s="6">
        <f t="shared" ref="M6:M32" si="4">STDEV(F6,H6,J6)</f>
        <v>3.6055512754639891</v>
      </c>
      <c r="N6" s="7">
        <f t="shared" ref="N6:N29" si="5">M6/L6*100</f>
        <v>0.79417428974977744</v>
      </c>
      <c r="O6" s="6">
        <f t="shared" ref="O6:O32" si="6">MIN(F6,H6,J6)</f>
        <v>450</v>
      </c>
      <c r="P6" s="8">
        <f t="shared" ref="P6:P32" si="7">O6</f>
        <v>450</v>
      </c>
      <c r="Q6" s="25"/>
      <c r="R6" s="10">
        <f t="shared" ref="R6:R32" si="8">P6*D6</f>
        <v>90000</v>
      </c>
    </row>
    <row r="7" spans="1:18" ht="34.5" customHeight="1">
      <c r="A7" s="59">
        <v>2</v>
      </c>
      <c r="B7" s="62" t="s">
        <v>36</v>
      </c>
      <c r="C7" s="61" t="s">
        <v>57</v>
      </c>
      <c r="D7" s="65">
        <v>108</v>
      </c>
      <c r="E7" s="65" t="s">
        <v>50</v>
      </c>
      <c r="F7" s="26">
        <v>483</v>
      </c>
      <c r="G7" s="3">
        <f t="shared" si="0"/>
        <v>52164</v>
      </c>
      <c r="H7" s="3">
        <v>487</v>
      </c>
      <c r="I7" s="3">
        <f t="shared" si="1"/>
        <v>52596</v>
      </c>
      <c r="J7" s="3">
        <v>480</v>
      </c>
      <c r="K7" s="3">
        <f t="shared" si="2"/>
        <v>51840</v>
      </c>
      <c r="L7" s="5">
        <f t="shared" si="3"/>
        <v>483.33333333333331</v>
      </c>
      <c r="M7" s="6">
        <f t="shared" si="4"/>
        <v>3.5118845842814839</v>
      </c>
      <c r="N7" s="7">
        <f t="shared" si="5"/>
        <v>0.72659681054099667</v>
      </c>
      <c r="O7" s="6">
        <f t="shared" si="6"/>
        <v>480</v>
      </c>
      <c r="P7" s="8">
        <f t="shared" si="7"/>
        <v>480</v>
      </c>
      <c r="Q7" s="25"/>
      <c r="R7" s="10">
        <f t="shared" si="8"/>
        <v>51840</v>
      </c>
    </row>
    <row r="8" spans="1:18" ht="36.75" customHeight="1">
      <c r="A8" s="59">
        <v>3</v>
      </c>
      <c r="B8" s="62" t="s">
        <v>37</v>
      </c>
      <c r="C8" s="61" t="s">
        <v>57</v>
      </c>
      <c r="D8" s="65">
        <v>105</v>
      </c>
      <c r="E8" s="65" t="s">
        <v>50</v>
      </c>
      <c r="F8" s="26">
        <v>545</v>
      </c>
      <c r="G8" s="3">
        <f t="shared" si="0"/>
        <v>57225</v>
      </c>
      <c r="H8" s="3">
        <v>547</v>
      </c>
      <c r="I8" s="3">
        <f t="shared" si="1"/>
        <v>57435</v>
      </c>
      <c r="J8" s="3">
        <v>540</v>
      </c>
      <c r="K8" s="3">
        <f t="shared" si="2"/>
        <v>56700</v>
      </c>
      <c r="L8" s="5">
        <f t="shared" si="3"/>
        <v>544</v>
      </c>
      <c r="M8" s="6">
        <f t="shared" si="4"/>
        <v>3.6055512754639891</v>
      </c>
      <c r="N8" s="7">
        <f t="shared" si="5"/>
        <v>0.66278516093088036</v>
      </c>
      <c r="O8" s="6">
        <f t="shared" si="6"/>
        <v>540</v>
      </c>
      <c r="P8" s="8">
        <f t="shared" si="7"/>
        <v>540</v>
      </c>
      <c r="Q8" s="25"/>
      <c r="R8" s="10">
        <f t="shared" si="8"/>
        <v>56700</v>
      </c>
    </row>
    <row r="9" spans="1:18" ht="32.25" customHeight="1">
      <c r="A9" s="59">
        <v>4</v>
      </c>
      <c r="B9" s="61" t="s">
        <v>22</v>
      </c>
      <c r="C9" s="61" t="s">
        <v>67</v>
      </c>
      <c r="D9" s="65">
        <v>100</v>
      </c>
      <c r="E9" s="65" t="s">
        <v>51</v>
      </c>
      <c r="F9" s="26">
        <v>49</v>
      </c>
      <c r="G9" s="3">
        <f t="shared" si="0"/>
        <v>4900</v>
      </c>
      <c r="H9" s="3">
        <v>50</v>
      </c>
      <c r="I9" s="3">
        <f t="shared" si="1"/>
        <v>5000</v>
      </c>
      <c r="J9" s="3">
        <v>48</v>
      </c>
      <c r="K9" s="3">
        <f t="shared" si="2"/>
        <v>4800</v>
      </c>
      <c r="L9" s="5">
        <f t="shared" si="3"/>
        <v>49</v>
      </c>
      <c r="M9" s="6">
        <f t="shared" si="4"/>
        <v>1</v>
      </c>
      <c r="N9" s="7">
        <f t="shared" si="5"/>
        <v>2.0408163265306123</v>
      </c>
      <c r="O9" s="6">
        <f t="shared" si="6"/>
        <v>48</v>
      </c>
      <c r="P9" s="8">
        <f t="shared" si="7"/>
        <v>48</v>
      </c>
      <c r="Q9" s="25"/>
      <c r="R9" s="10">
        <f t="shared" si="8"/>
        <v>4800</v>
      </c>
    </row>
    <row r="10" spans="1:18" ht="34.5" customHeight="1">
      <c r="A10" s="59">
        <v>5</v>
      </c>
      <c r="B10" s="62" t="s">
        <v>23</v>
      </c>
      <c r="C10" s="61" t="s">
        <v>67</v>
      </c>
      <c r="D10" s="65">
        <v>50</v>
      </c>
      <c r="E10" s="65" t="s">
        <v>51</v>
      </c>
      <c r="F10" s="26">
        <v>49</v>
      </c>
      <c r="G10" s="3">
        <f t="shared" si="0"/>
        <v>2450</v>
      </c>
      <c r="H10" s="3">
        <v>50</v>
      </c>
      <c r="I10" s="3">
        <f t="shared" si="1"/>
        <v>2500</v>
      </c>
      <c r="J10" s="3">
        <v>48</v>
      </c>
      <c r="K10" s="3">
        <f t="shared" si="2"/>
        <v>2400</v>
      </c>
      <c r="L10" s="5">
        <f t="shared" si="3"/>
        <v>49</v>
      </c>
      <c r="M10" s="6">
        <f t="shared" si="4"/>
        <v>1</v>
      </c>
      <c r="N10" s="7">
        <f t="shared" si="5"/>
        <v>2.0408163265306123</v>
      </c>
      <c r="O10" s="6">
        <f t="shared" si="6"/>
        <v>48</v>
      </c>
      <c r="P10" s="8">
        <f t="shared" si="7"/>
        <v>48</v>
      </c>
      <c r="Q10" s="25"/>
      <c r="R10" s="10">
        <f t="shared" si="8"/>
        <v>2400</v>
      </c>
    </row>
    <row r="11" spans="1:18" ht="33.75" customHeight="1">
      <c r="A11" s="59">
        <v>6</v>
      </c>
      <c r="B11" s="62" t="s">
        <v>24</v>
      </c>
      <c r="C11" s="61" t="s">
        <v>67</v>
      </c>
      <c r="D11" s="65">
        <v>100</v>
      </c>
      <c r="E11" s="65" t="s">
        <v>51</v>
      </c>
      <c r="F11" s="26">
        <v>49</v>
      </c>
      <c r="G11" s="3">
        <f t="shared" si="0"/>
        <v>4900</v>
      </c>
      <c r="H11" s="3">
        <v>50</v>
      </c>
      <c r="I11" s="3">
        <f t="shared" si="1"/>
        <v>5000</v>
      </c>
      <c r="J11" s="3">
        <v>48</v>
      </c>
      <c r="K11" s="3">
        <f t="shared" si="2"/>
        <v>4800</v>
      </c>
      <c r="L11" s="5">
        <f t="shared" si="3"/>
        <v>49</v>
      </c>
      <c r="M11" s="6">
        <f t="shared" si="4"/>
        <v>1</v>
      </c>
      <c r="N11" s="7">
        <f t="shared" si="5"/>
        <v>2.0408163265306123</v>
      </c>
      <c r="O11" s="6">
        <f t="shared" si="6"/>
        <v>48</v>
      </c>
      <c r="P11" s="8">
        <f t="shared" si="7"/>
        <v>48</v>
      </c>
      <c r="Q11" s="25"/>
      <c r="R11" s="10">
        <f t="shared" si="8"/>
        <v>4800</v>
      </c>
    </row>
    <row r="12" spans="1:18" ht="32.25" customHeight="1">
      <c r="A12" s="59">
        <v>7</v>
      </c>
      <c r="B12" s="61" t="s">
        <v>25</v>
      </c>
      <c r="C12" s="61" t="s">
        <v>58</v>
      </c>
      <c r="D12" s="65">
        <v>500</v>
      </c>
      <c r="E12" s="65" t="s">
        <v>51</v>
      </c>
      <c r="F12" s="26">
        <v>11</v>
      </c>
      <c r="G12" s="3">
        <f t="shared" si="0"/>
        <v>5500</v>
      </c>
      <c r="H12" s="3">
        <v>12</v>
      </c>
      <c r="I12" s="3">
        <f t="shared" si="1"/>
        <v>6000</v>
      </c>
      <c r="J12" s="3">
        <v>10.5</v>
      </c>
      <c r="K12" s="3">
        <f t="shared" si="2"/>
        <v>5250</v>
      </c>
      <c r="L12" s="5">
        <f t="shared" si="3"/>
        <v>11.166666666666666</v>
      </c>
      <c r="M12" s="6">
        <f t="shared" si="4"/>
        <v>0.76376261582597949</v>
      </c>
      <c r="N12" s="7">
        <f t="shared" si="5"/>
        <v>6.8396652163520564</v>
      </c>
      <c r="O12" s="6">
        <f t="shared" si="6"/>
        <v>10.5</v>
      </c>
      <c r="P12" s="8">
        <f t="shared" si="7"/>
        <v>10.5</v>
      </c>
      <c r="Q12" s="25"/>
      <c r="R12" s="10">
        <f t="shared" si="8"/>
        <v>5250</v>
      </c>
    </row>
    <row r="13" spans="1:18" ht="30.75" customHeight="1">
      <c r="A13" s="59">
        <v>8</v>
      </c>
      <c r="B13" s="62" t="s">
        <v>26</v>
      </c>
      <c r="C13" s="61" t="s">
        <v>58</v>
      </c>
      <c r="D13" s="65">
        <v>800</v>
      </c>
      <c r="E13" s="65" t="s">
        <v>51</v>
      </c>
      <c r="F13" s="26">
        <v>11</v>
      </c>
      <c r="G13" s="3">
        <f t="shared" si="0"/>
        <v>8800</v>
      </c>
      <c r="H13" s="3">
        <v>12</v>
      </c>
      <c r="I13" s="3">
        <f t="shared" si="1"/>
        <v>9600</v>
      </c>
      <c r="J13" s="3">
        <v>10.5</v>
      </c>
      <c r="K13" s="3">
        <f t="shared" si="2"/>
        <v>8400</v>
      </c>
      <c r="L13" s="5">
        <f t="shared" si="3"/>
        <v>11.166666666666666</v>
      </c>
      <c r="M13" s="6">
        <f t="shared" si="4"/>
        <v>0.76376261582597949</v>
      </c>
      <c r="N13" s="7">
        <f t="shared" si="5"/>
        <v>6.8396652163520564</v>
      </c>
      <c r="O13" s="6">
        <f t="shared" si="6"/>
        <v>10.5</v>
      </c>
      <c r="P13" s="8">
        <f t="shared" si="7"/>
        <v>10.5</v>
      </c>
      <c r="Q13" s="25"/>
      <c r="R13" s="10">
        <f t="shared" si="8"/>
        <v>8400</v>
      </c>
    </row>
    <row r="14" spans="1:18" ht="36" customHeight="1">
      <c r="A14" s="59">
        <v>9</v>
      </c>
      <c r="B14" s="62" t="s">
        <v>27</v>
      </c>
      <c r="C14" s="61" t="s">
        <v>58</v>
      </c>
      <c r="D14" s="65">
        <v>500</v>
      </c>
      <c r="E14" s="65" t="s">
        <v>51</v>
      </c>
      <c r="F14" s="26">
        <v>11</v>
      </c>
      <c r="G14" s="3">
        <f t="shared" si="0"/>
        <v>5500</v>
      </c>
      <c r="H14" s="3">
        <v>12</v>
      </c>
      <c r="I14" s="3">
        <f t="shared" si="1"/>
        <v>6000</v>
      </c>
      <c r="J14" s="3">
        <v>10.5</v>
      </c>
      <c r="K14" s="3">
        <f t="shared" si="2"/>
        <v>5250</v>
      </c>
      <c r="L14" s="5">
        <f t="shared" si="3"/>
        <v>11.166666666666666</v>
      </c>
      <c r="M14" s="6">
        <f t="shared" si="4"/>
        <v>0.76376261582597949</v>
      </c>
      <c r="N14" s="7">
        <f t="shared" si="5"/>
        <v>6.8396652163520564</v>
      </c>
      <c r="O14" s="6">
        <f t="shared" si="6"/>
        <v>10.5</v>
      </c>
      <c r="P14" s="8">
        <f t="shared" si="7"/>
        <v>10.5</v>
      </c>
      <c r="Q14" s="25"/>
      <c r="R14" s="10">
        <f t="shared" si="8"/>
        <v>5250</v>
      </c>
    </row>
    <row r="15" spans="1:18" ht="27" customHeight="1">
      <c r="A15" s="59">
        <v>10</v>
      </c>
      <c r="B15" s="61" t="s">
        <v>38</v>
      </c>
      <c r="C15" s="61" t="s">
        <v>59</v>
      </c>
      <c r="D15" s="65">
        <v>1000</v>
      </c>
      <c r="E15" s="65" t="s">
        <v>50</v>
      </c>
      <c r="F15" s="26">
        <v>2.35</v>
      </c>
      <c r="G15" s="3">
        <f t="shared" si="0"/>
        <v>2350</v>
      </c>
      <c r="H15" s="3">
        <v>2.37</v>
      </c>
      <c r="I15" s="3">
        <f t="shared" si="1"/>
        <v>2370</v>
      </c>
      <c r="J15" s="3">
        <v>2.2999999999999998</v>
      </c>
      <c r="K15" s="3">
        <f t="shared" si="2"/>
        <v>2300</v>
      </c>
      <c r="L15" s="5">
        <f t="shared" si="3"/>
        <v>2.3400000000000003</v>
      </c>
      <c r="M15" s="6">
        <f t="shared" si="4"/>
        <v>3.605551275464005E-2</v>
      </c>
      <c r="N15" s="7">
        <f t="shared" si="5"/>
        <v>1.5408338784034208</v>
      </c>
      <c r="O15" s="6">
        <f t="shared" si="6"/>
        <v>2.2999999999999998</v>
      </c>
      <c r="P15" s="8">
        <f t="shared" si="7"/>
        <v>2.2999999999999998</v>
      </c>
      <c r="Q15" s="25"/>
      <c r="R15" s="10">
        <f t="shared" si="8"/>
        <v>2300</v>
      </c>
    </row>
    <row r="16" spans="1:18" ht="32.25" customHeight="1">
      <c r="A16" s="59">
        <v>11</v>
      </c>
      <c r="B16" s="62" t="s">
        <v>39</v>
      </c>
      <c r="C16" s="61" t="s">
        <v>60</v>
      </c>
      <c r="D16" s="65">
        <v>1000</v>
      </c>
      <c r="E16" s="65" t="s">
        <v>50</v>
      </c>
      <c r="F16" s="26">
        <v>2.5499999999999998</v>
      </c>
      <c r="G16" s="3">
        <f t="shared" si="0"/>
        <v>2550</v>
      </c>
      <c r="H16" s="3">
        <v>2.65</v>
      </c>
      <c r="I16" s="3">
        <f t="shared" si="1"/>
        <v>2650</v>
      </c>
      <c r="J16" s="3">
        <v>2.5</v>
      </c>
      <c r="K16" s="3">
        <f t="shared" si="2"/>
        <v>2500</v>
      </c>
      <c r="L16" s="5">
        <f t="shared" si="3"/>
        <v>2.5666666666666664</v>
      </c>
      <c r="M16" s="6">
        <f t="shared" si="4"/>
        <v>7.6376261582597485E-2</v>
      </c>
      <c r="N16" s="7">
        <f t="shared" si="5"/>
        <v>2.975698503218084</v>
      </c>
      <c r="O16" s="6">
        <f t="shared" si="6"/>
        <v>2.5</v>
      </c>
      <c r="P16" s="8">
        <f t="shared" si="7"/>
        <v>2.5</v>
      </c>
      <c r="Q16" s="25"/>
      <c r="R16" s="10">
        <f t="shared" si="8"/>
        <v>2500</v>
      </c>
    </row>
    <row r="17" spans="1:18" ht="24.75" customHeight="1">
      <c r="A17" s="59">
        <v>12</v>
      </c>
      <c r="B17" s="62" t="s">
        <v>40</v>
      </c>
      <c r="C17" s="61" t="s">
        <v>61</v>
      </c>
      <c r="D17" s="65">
        <v>50</v>
      </c>
      <c r="E17" s="65" t="s">
        <v>50</v>
      </c>
      <c r="F17" s="26">
        <v>182</v>
      </c>
      <c r="G17" s="3">
        <f t="shared" si="0"/>
        <v>9100</v>
      </c>
      <c r="H17" s="3">
        <v>184</v>
      </c>
      <c r="I17" s="3">
        <f t="shared" si="1"/>
        <v>9200</v>
      </c>
      <c r="J17" s="3">
        <v>180</v>
      </c>
      <c r="K17" s="3">
        <f t="shared" si="2"/>
        <v>9000</v>
      </c>
      <c r="L17" s="5">
        <f t="shared" si="3"/>
        <v>182</v>
      </c>
      <c r="M17" s="6">
        <f t="shared" si="4"/>
        <v>2</v>
      </c>
      <c r="N17" s="7">
        <f t="shared" si="5"/>
        <v>1.098901098901099</v>
      </c>
      <c r="O17" s="6">
        <f t="shared" si="6"/>
        <v>180</v>
      </c>
      <c r="P17" s="8">
        <f t="shared" si="7"/>
        <v>180</v>
      </c>
      <c r="Q17" s="25"/>
      <c r="R17" s="10">
        <f t="shared" si="8"/>
        <v>9000</v>
      </c>
    </row>
    <row r="18" spans="1:18" ht="25.5" customHeight="1">
      <c r="A18" s="59">
        <v>13</v>
      </c>
      <c r="B18" s="61" t="s">
        <v>41</v>
      </c>
      <c r="C18" s="61" t="s">
        <v>61</v>
      </c>
      <c r="D18" s="65">
        <v>30</v>
      </c>
      <c r="E18" s="65" t="s">
        <v>50</v>
      </c>
      <c r="F18" s="26">
        <v>262</v>
      </c>
      <c r="G18" s="3">
        <f t="shared" si="0"/>
        <v>7860</v>
      </c>
      <c r="H18" s="3">
        <v>265</v>
      </c>
      <c r="I18" s="3">
        <f t="shared" si="1"/>
        <v>7950</v>
      </c>
      <c r="J18" s="3">
        <v>260</v>
      </c>
      <c r="K18" s="3">
        <f t="shared" si="2"/>
        <v>7800</v>
      </c>
      <c r="L18" s="5">
        <f t="shared" si="3"/>
        <v>262.33333333333331</v>
      </c>
      <c r="M18" s="6">
        <f t="shared" si="4"/>
        <v>2.5166114784226195</v>
      </c>
      <c r="N18" s="7">
        <f t="shared" si="5"/>
        <v>0.95931822557406077</v>
      </c>
      <c r="O18" s="6">
        <f t="shared" si="6"/>
        <v>260</v>
      </c>
      <c r="P18" s="8">
        <f t="shared" si="7"/>
        <v>260</v>
      </c>
      <c r="Q18" s="25"/>
      <c r="R18" s="10">
        <f t="shared" si="8"/>
        <v>7800</v>
      </c>
    </row>
    <row r="19" spans="1:18" ht="35.25" customHeight="1">
      <c r="A19" s="59">
        <v>14</v>
      </c>
      <c r="B19" s="62" t="s">
        <v>28</v>
      </c>
      <c r="C19" s="61" t="s">
        <v>63</v>
      </c>
      <c r="D19" s="65">
        <v>500</v>
      </c>
      <c r="E19" s="65" t="s">
        <v>50</v>
      </c>
      <c r="F19" s="26">
        <v>36</v>
      </c>
      <c r="G19" s="3">
        <f t="shared" si="0"/>
        <v>18000</v>
      </c>
      <c r="H19" s="3">
        <v>37</v>
      </c>
      <c r="I19" s="3">
        <f t="shared" si="1"/>
        <v>18500</v>
      </c>
      <c r="J19" s="3">
        <v>35</v>
      </c>
      <c r="K19" s="3">
        <f t="shared" si="2"/>
        <v>17500</v>
      </c>
      <c r="L19" s="5">
        <f t="shared" si="3"/>
        <v>36</v>
      </c>
      <c r="M19" s="6">
        <f t="shared" si="4"/>
        <v>1</v>
      </c>
      <c r="N19" s="7">
        <f t="shared" si="5"/>
        <v>2.7777777777777777</v>
      </c>
      <c r="O19" s="6">
        <f t="shared" si="6"/>
        <v>35</v>
      </c>
      <c r="P19" s="8">
        <f t="shared" si="7"/>
        <v>35</v>
      </c>
      <c r="Q19" s="25"/>
      <c r="R19" s="10">
        <f t="shared" si="8"/>
        <v>17500</v>
      </c>
    </row>
    <row r="20" spans="1:18" ht="30" customHeight="1">
      <c r="A20" s="59">
        <v>15</v>
      </c>
      <c r="B20" s="62" t="s">
        <v>29</v>
      </c>
      <c r="C20" s="61" t="s">
        <v>63</v>
      </c>
      <c r="D20" s="65">
        <v>700</v>
      </c>
      <c r="E20" s="65" t="s">
        <v>50</v>
      </c>
      <c r="F20" s="26">
        <v>64</v>
      </c>
      <c r="G20" s="3">
        <f t="shared" si="0"/>
        <v>44800</v>
      </c>
      <c r="H20" s="3">
        <v>65</v>
      </c>
      <c r="I20" s="3">
        <f t="shared" si="1"/>
        <v>45500</v>
      </c>
      <c r="J20" s="3">
        <v>63</v>
      </c>
      <c r="K20" s="3">
        <f t="shared" si="2"/>
        <v>44100</v>
      </c>
      <c r="L20" s="5">
        <f t="shared" si="3"/>
        <v>64</v>
      </c>
      <c r="M20" s="6">
        <f t="shared" si="4"/>
        <v>1</v>
      </c>
      <c r="N20" s="7">
        <f t="shared" si="5"/>
        <v>1.5625</v>
      </c>
      <c r="O20" s="6">
        <f t="shared" si="6"/>
        <v>63</v>
      </c>
      <c r="P20" s="8">
        <f t="shared" si="7"/>
        <v>63</v>
      </c>
      <c r="Q20" s="25"/>
      <c r="R20" s="10">
        <f t="shared" si="8"/>
        <v>44100</v>
      </c>
    </row>
    <row r="21" spans="1:18" ht="24.75" customHeight="1">
      <c r="A21" s="59">
        <v>16</v>
      </c>
      <c r="B21" s="61" t="s">
        <v>42</v>
      </c>
      <c r="C21" s="61" t="s">
        <v>62</v>
      </c>
      <c r="D21" s="65">
        <v>1500</v>
      </c>
      <c r="E21" s="65" t="s">
        <v>50</v>
      </c>
      <c r="F21" s="26">
        <v>7</v>
      </c>
      <c r="G21" s="3">
        <f t="shared" si="0"/>
        <v>10500</v>
      </c>
      <c r="H21" s="3">
        <v>8</v>
      </c>
      <c r="I21" s="3">
        <f t="shared" si="1"/>
        <v>12000</v>
      </c>
      <c r="J21" s="3">
        <v>6</v>
      </c>
      <c r="K21" s="3">
        <f t="shared" si="2"/>
        <v>9000</v>
      </c>
      <c r="L21" s="5">
        <f t="shared" si="3"/>
        <v>7</v>
      </c>
      <c r="M21" s="6">
        <f t="shared" si="4"/>
        <v>1</v>
      </c>
      <c r="N21" s="7">
        <f t="shared" si="5"/>
        <v>14.285714285714285</v>
      </c>
      <c r="O21" s="6">
        <f t="shared" si="6"/>
        <v>6</v>
      </c>
      <c r="P21" s="8">
        <f t="shared" si="7"/>
        <v>6</v>
      </c>
      <c r="Q21" s="25"/>
      <c r="R21" s="10">
        <f t="shared" si="8"/>
        <v>9000</v>
      </c>
    </row>
    <row r="22" spans="1:18" ht="44.25" customHeight="1">
      <c r="A22" s="59">
        <v>17</v>
      </c>
      <c r="B22" s="62" t="s">
        <v>43</v>
      </c>
      <c r="C22" s="61" t="s">
        <v>64</v>
      </c>
      <c r="D22" s="66">
        <v>5</v>
      </c>
      <c r="E22" s="66" t="s">
        <v>52</v>
      </c>
      <c r="F22" s="26">
        <v>1910</v>
      </c>
      <c r="G22" s="3">
        <f t="shared" si="0"/>
        <v>9550</v>
      </c>
      <c r="H22" s="3">
        <v>1911</v>
      </c>
      <c r="I22" s="3">
        <f t="shared" si="1"/>
        <v>9555</v>
      </c>
      <c r="J22" s="3">
        <v>1900</v>
      </c>
      <c r="K22" s="3">
        <f t="shared" si="2"/>
        <v>9500</v>
      </c>
      <c r="L22" s="5">
        <f t="shared" si="3"/>
        <v>1907</v>
      </c>
      <c r="M22" s="6">
        <f t="shared" si="4"/>
        <v>6.0827625302982193</v>
      </c>
      <c r="N22" s="7">
        <f t="shared" si="5"/>
        <v>0.31897024280536024</v>
      </c>
      <c r="O22" s="6">
        <f t="shared" si="6"/>
        <v>1900</v>
      </c>
      <c r="P22" s="8">
        <f t="shared" si="7"/>
        <v>1900</v>
      </c>
      <c r="Q22" s="25"/>
      <c r="R22" s="10">
        <f t="shared" si="8"/>
        <v>9500</v>
      </c>
    </row>
    <row r="23" spans="1:18" ht="44.25" customHeight="1">
      <c r="A23" s="59">
        <v>18</v>
      </c>
      <c r="B23" s="62" t="s">
        <v>44</v>
      </c>
      <c r="C23" s="61" t="s">
        <v>64</v>
      </c>
      <c r="D23" s="66">
        <v>5</v>
      </c>
      <c r="E23" s="66" t="s">
        <v>52</v>
      </c>
      <c r="F23" s="26">
        <v>2550</v>
      </c>
      <c r="G23" s="3">
        <f t="shared" si="0"/>
        <v>12750</v>
      </c>
      <c r="H23" s="3">
        <v>2555</v>
      </c>
      <c r="I23" s="3">
        <f t="shared" si="1"/>
        <v>12775</v>
      </c>
      <c r="J23" s="3">
        <v>2500</v>
      </c>
      <c r="K23" s="3">
        <f t="shared" si="2"/>
        <v>12500</v>
      </c>
      <c r="L23" s="5">
        <f t="shared" si="3"/>
        <v>2535</v>
      </c>
      <c r="M23" s="6">
        <f t="shared" si="4"/>
        <v>30.413812651491099</v>
      </c>
      <c r="N23" s="7">
        <f t="shared" si="5"/>
        <v>1.1997559231357435</v>
      </c>
      <c r="O23" s="6">
        <f t="shared" si="6"/>
        <v>2500</v>
      </c>
      <c r="P23" s="8">
        <f t="shared" si="7"/>
        <v>2500</v>
      </c>
      <c r="Q23" s="25"/>
      <c r="R23" s="10">
        <f t="shared" si="8"/>
        <v>12500</v>
      </c>
    </row>
    <row r="24" spans="1:18" ht="44.25" customHeight="1">
      <c r="A24" s="59">
        <v>19</v>
      </c>
      <c r="B24" s="69" t="s">
        <v>45</v>
      </c>
      <c r="C24" s="61" t="s">
        <v>59</v>
      </c>
      <c r="D24" s="71">
        <v>2</v>
      </c>
      <c r="E24" s="65" t="s">
        <v>52</v>
      </c>
      <c r="F24" s="26">
        <v>4950</v>
      </c>
      <c r="G24" s="3">
        <f t="shared" si="0"/>
        <v>9900</v>
      </c>
      <c r="H24" s="3">
        <v>4955</v>
      </c>
      <c r="I24" s="3">
        <f t="shared" si="1"/>
        <v>9910</v>
      </c>
      <c r="J24" s="3">
        <v>4900</v>
      </c>
      <c r="K24" s="3">
        <f t="shared" si="2"/>
        <v>9800</v>
      </c>
      <c r="L24" s="5">
        <f t="shared" si="3"/>
        <v>4935</v>
      </c>
      <c r="M24" s="6">
        <f t="shared" si="4"/>
        <v>30.413812651491099</v>
      </c>
      <c r="N24" s="7">
        <f t="shared" si="5"/>
        <v>0.61628799699070114</v>
      </c>
      <c r="O24" s="6">
        <f t="shared" si="6"/>
        <v>4900</v>
      </c>
      <c r="P24" s="8">
        <f t="shared" si="7"/>
        <v>4900</v>
      </c>
      <c r="Q24" s="25"/>
      <c r="R24" s="10">
        <f t="shared" si="8"/>
        <v>9800</v>
      </c>
    </row>
    <row r="25" spans="1:18" ht="31.5" customHeight="1">
      <c r="A25" s="59">
        <v>20</v>
      </c>
      <c r="B25" s="70" t="s">
        <v>30</v>
      </c>
      <c r="C25" s="61" t="s">
        <v>65</v>
      </c>
      <c r="D25" s="71">
        <v>300</v>
      </c>
      <c r="E25" s="65" t="s">
        <v>50</v>
      </c>
      <c r="F25" s="26">
        <v>10</v>
      </c>
      <c r="G25" s="3">
        <f t="shared" si="0"/>
        <v>3000</v>
      </c>
      <c r="H25" s="3">
        <v>11</v>
      </c>
      <c r="I25" s="3">
        <f t="shared" si="1"/>
        <v>3300</v>
      </c>
      <c r="J25" s="3">
        <v>9.5</v>
      </c>
      <c r="K25" s="3">
        <f t="shared" si="2"/>
        <v>2850</v>
      </c>
      <c r="L25" s="5">
        <f t="shared" si="3"/>
        <v>10.166666666666666</v>
      </c>
      <c r="M25" s="6">
        <f t="shared" si="4"/>
        <v>0.76376261582597949</v>
      </c>
      <c r="N25" s="7">
        <f t="shared" si="5"/>
        <v>7.5124191720588147</v>
      </c>
      <c r="O25" s="6">
        <f t="shared" si="6"/>
        <v>9.5</v>
      </c>
      <c r="P25" s="8">
        <f t="shared" si="7"/>
        <v>9.5</v>
      </c>
      <c r="Q25" s="25"/>
      <c r="R25" s="10">
        <f t="shared" si="8"/>
        <v>2850</v>
      </c>
    </row>
    <row r="26" spans="1:18" ht="30" customHeight="1">
      <c r="A26" s="59">
        <v>21</v>
      </c>
      <c r="B26" s="70" t="s">
        <v>31</v>
      </c>
      <c r="C26" s="61" t="s">
        <v>65</v>
      </c>
      <c r="D26" s="72">
        <v>300</v>
      </c>
      <c r="E26" s="65" t="s">
        <v>50</v>
      </c>
      <c r="F26" s="26">
        <v>10</v>
      </c>
      <c r="G26" s="3">
        <f t="shared" si="0"/>
        <v>3000</v>
      </c>
      <c r="H26" s="3">
        <v>10</v>
      </c>
      <c r="I26" s="3">
        <f t="shared" si="1"/>
        <v>3000</v>
      </c>
      <c r="J26" s="3">
        <v>9</v>
      </c>
      <c r="K26" s="3">
        <f t="shared" si="2"/>
        <v>2700</v>
      </c>
      <c r="L26" s="5">
        <f t="shared" si="3"/>
        <v>9.6666666666666661</v>
      </c>
      <c r="M26" s="6">
        <f t="shared" si="4"/>
        <v>0.57735026918963395</v>
      </c>
      <c r="N26" s="7">
        <f t="shared" si="5"/>
        <v>5.9725889916169033</v>
      </c>
      <c r="O26" s="6">
        <f t="shared" si="6"/>
        <v>9</v>
      </c>
      <c r="P26" s="8">
        <f t="shared" si="7"/>
        <v>9</v>
      </c>
      <c r="Q26" s="25"/>
      <c r="R26" s="10">
        <f t="shared" si="8"/>
        <v>2700</v>
      </c>
    </row>
    <row r="27" spans="1:18" ht="31.5" customHeight="1">
      <c r="A27" s="59">
        <v>22</v>
      </c>
      <c r="B27" s="61" t="s">
        <v>32</v>
      </c>
      <c r="C27" s="61" t="s">
        <v>65</v>
      </c>
      <c r="D27" s="67">
        <v>700</v>
      </c>
      <c r="E27" s="65" t="s">
        <v>50</v>
      </c>
      <c r="F27" s="26">
        <v>5</v>
      </c>
      <c r="G27" s="3">
        <f t="shared" si="0"/>
        <v>3500</v>
      </c>
      <c r="H27" s="3">
        <v>5</v>
      </c>
      <c r="I27" s="3">
        <f t="shared" si="1"/>
        <v>3500</v>
      </c>
      <c r="J27" s="3">
        <v>4.9000000000000004</v>
      </c>
      <c r="K27" s="3">
        <f t="shared" si="2"/>
        <v>3430.0000000000005</v>
      </c>
      <c r="L27" s="5">
        <f t="shared" si="3"/>
        <v>4.9666666666666668</v>
      </c>
      <c r="M27" s="6">
        <f t="shared" si="4"/>
        <v>5.7735026918962373E-2</v>
      </c>
      <c r="N27" s="7">
        <f t="shared" si="5"/>
        <v>1.1624502064220612</v>
      </c>
      <c r="O27" s="6">
        <f t="shared" si="6"/>
        <v>4.9000000000000004</v>
      </c>
      <c r="P27" s="8">
        <f t="shared" si="7"/>
        <v>4.9000000000000004</v>
      </c>
      <c r="Q27" s="25"/>
      <c r="R27" s="10">
        <f t="shared" si="8"/>
        <v>3430.0000000000005</v>
      </c>
    </row>
    <row r="28" spans="1:18" ht="37.5" customHeight="1">
      <c r="A28" s="59">
        <v>23</v>
      </c>
      <c r="B28" s="62" t="s">
        <v>46</v>
      </c>
      <c r="C28" s="61" t="s">
        <v>66</v>
      </c>
      <c r="D28" s="65">
        <v>100</v>
      </c>
      <c r="E28" s="65" t="s">
        <v>50</v>
      </c>
      <c r="F28" s="26">
        <v>110</v>
      </c>
      <c r="G28" s="3">
        <f t="shared" si="0"/>
        <v>11000</v>
      </c>
      <c r="H28" s="3">
        <v>111</v>
      </c>
      <c r="I28" s="3">
        <f t="shared" si="1"/>
        <v>11100</v>
      </c>
      <c r="J28" s="3">
        <v>100</v>
      </c>
      <c r="K28" s="3">
        <f t="shared" si="2"/>
        <v>10000</v>
      </c>
      <c r="L28" s="5">
        <f t="shared" si="3"/>
        <v>107</v>
      </c>
      <c r="M28" s="6">
        <f t="shared" si="4"/>
        <v>6.0827625302982193</v>
      </c>
      <c r="N28" s="7">
        <f t="shared" si="5"/>
        <v>5.6848247946712327</v>
      </c>
      <c r="O28" s="6">
        <f t="shared" si="6"/>
        <v>100</v>
      </c>
      <c r="P28" s="8">
        <f t="shared" si="7"/>
        <v>100</v>
      </c>
      <c r="Q28" s="25"/>
      <c r="R28" s="10">
        <f t="shared" si="8"/>
        <v>10000</v>
      </c>
    </row>
    <row r="29" spans="1:18" ht="36" customHeight="1">
      <c r="A29" s="59">
        <v>24</v>
      </c>
      <c r="B29" s="62" t="s">
        <v>47</v>
      </c>
      <c r="C29" s="61" t="s">
        <v>59</v>
      </c>
      <c r="D29" s="65">
        <v>20</v>
      </c>
      <c r="E29" s="65" t="s">
        <v>50</v>
      </c>
      <c r="F29" s="26">
        <v>151</v>
      </c>
      <c r="G29" s="3">
        <f t="shared" si="0"/>
        <v>3020</v>
      </c>
      <c r="H29" s="3">
        <v>152</v>
      </c>
      <c r="I29" s="3">
        <f t="shared" si="1"/>
        <v>3040</v>
      </c>
      <c r="J29" s="3">
        <v>150</v>
      </c>
      <c r="K29" s="3">
        <f t="shared" si="2"/>
        <v>3000</v>
      </c>
      <c r="L29" s="5">
        <f t="shared" si="3"/>
        <v>151</v>
      </c>
      <c r="M29" s="6">
        <f t="shared" si="4"/>
        <v>1</v>
      </c>
      <c r="N29" s="7">
        <f t="shared" si="5"/>
        <v>0.66225165562913912</v>
      </c>
      <c r="O29" s="6">
        <f t="shared" si="6"/>
        <v>150</v>
      </c>
      <c r="P29" s="8">
        <f t="shared" si="7"/>
        <v>150</v>
      </c>
      <c r="Q29" s="25"/>
      <c r="R29" s="10">
        <f t="shared" si="8"/>
        <v>3000</v>
      </c>
    </row>
    <row r="30" spans="1:18" s="11" customFormat="1" ht="30" customHeight="1">
      <c r="A30" s="59">
        <v>25</v>
      </c>
      <c r="B30" s="61" t="s">
        <v>48</v>
      </c>
      <c r="C30" s="61" t="s">
        <v>66</v>
      </c>
      <c r="D30" s="66">
        <v>50</v>
      </c>
      <c r="E30" s="66" t="s">
        <v>50</v>
      </c>
      <c r="F30" s="63">
        <v>192</v>
      </c>
      <c r="G30" s="3">
        <f t="shared" ref="G30:G33" si="9">F30*D30</f>
        <v>9600</v>
      </c>
      <c r="H30" s="3">
        <v>193</v>
      </c>
      <c r="I30" s="3">
        <f t="shared" ref="I30:I33" si="10">H30*D30</f>
        <v>9650</v>
      </c>
      <c r="J30" s="3">
        <v>190</v>
      </c>
      <c r="K30" s="3">
        <f t="shared" ref="K30:K33" si="11">J30*D30</f>
        <v>9500</v>
      </c>
      <c r="L30" s="5">
        <f t="shared" si="3"/>
        <v>191.66666666666666</v>
      </c>
      <c r="M30" s="6">
        <f t="shared" si="4"/>
        <v>1.5275252316527406</v>
      </c>
      <c r="N30" s="7">
        <f t="shared" ref="N30:N33" si="12">M30/L30*100</f>
        <v>0.79696968607969076</v>
      </c>
      <c r="O30" s="6">
        <f t="shared" si="6"/>
        <v>190</v>
      </c>
      <c r="P30" s="8">
        <f t="shared" si="7"/>
        <v>190</v>
      </c>
      <c r="Q30" s="9"/>
      <c r="R30" s="10">
        <f t="shared" si="8"/>
        <v>9500</v>
      </c>
    </row>
    <row r="31" spans="1:18" s="11" customFormat="1" ht="29.25" customHeight="1">
      <c r="A31" s="59">
        <v>26</v>
      </c>
      <c r="B31" s="61" t="s">
        <v>49</v>
      </c>
      <c r="C31" s="61" t="s">
        <v>59</v>
      </c>
      <c r="D31" s="66">
        <v>20</v>
      </c>
      <c r="E31" s="66" t="s">
        <v>50</v>
      </c>
      <c r="F31" s="26">
        <v>210</v>
      </c>
      <c r="G31" s="3">
        <f t="shared" si="9"/>
        <v>4200</v>
      </c>
      <c r="H31" s="3">
        <v>211</v>
      </c>
      <c r="I31" s="3">
        <f t="shared" si="10"/>
        <v>4220</v>
      </c>
      <c r="J31" s="3">
        <v>200</v>
      </c>
      <c r="K31" s="3">
        <f t="shared" si="11"/>
        <v>4000</v>
      </c>
      <c r="L31" s="5">
        <f t="shared" si="3"/>
        <v>207</v>
      </c>
      <c r="M31" s="6">
        <f t="shared" si="4"/>
        <v>6.0827625302982193</v>
      </c>
      <c r="N31" s="7">
        <f t="shared" si="12"/>
        <v>2.9385326233324731</v>
      </c>
      <c r="O31" s="6">
        <f t="shared" si="6"/>
        <v>200</v>
      </c>
      <c r="P31" s="8">
        <f t="shared" si="7"/>
        <v>200</v>
      </c>
      <c r="Q31" s="9"/>
      <c r="R31" s="10">
        <f t="shared" si="8"/>
        <v>4000</v>
      </c>
    </row>
    <row r="32" spans="1:18" s="11" customFormat="1" ht="27.75" customHeight="1">
      <c r="A32" s="59">
        <v>27</v>
      </c>
      <c r="B32" s="62" t="s">
        <v>33</v>
      </c>
      <c r="C32" s="61" t="s">
        <v>68</v>
      </c>
      <c r="D32" s="66">
        <v>36</v>
      </c>
      <c r="E32" s="66" t="s">
        <v>50</v>
      </c>
      <c r="F32" s="26">
        <v>50</v>
      </c>
      <c r="G32" s="3">
        <f t="shared" si="9"/>
        <v>1800</v>
      </c>
      <c r="H32" s="3">
        <v>52</v>
      </c>
      <c r="I32" s="3">
        <f t="shared" si="10"/>
        <v>1872</v>
      </c>
      <c r="J32" s="3">
        <v>49</v>
      </c>
      <c r="K32" s="3">
        <f t="shared" si="11"/>
        <v>1764</v>
      </c>
      <c r="L32" s="5">
        <f t="shared" si="3"/>
        <v>50.333333333333336</v>
      </c>
      <c r="M32" s="6">
        <f t="shared" si="4"/>
        <v>1.5275252316519963</v>
      </c>
      <c r="N32" s="7">
        <f t="shared" si="12"/>
        <v>3.0348183410304563</v>
      </c>
      <c r="O32" s="6">
        <f t="shared" si="6"/>
        <v>49</v>
      </c>
      <c r="P32" s="8">
        <f t="shared" si="7"/>
        <v>49</v>
      </c>
      <c r="Q32" s="9"/>
      <c r="R32" s="10">
        <f t="shared" si="8"/>
        <v>1764</v>
      </c>
    </row>
    <row r="33" spans="1:18" s="11" customFormat="1" ht="28.5" customHeight="1">
      <c r="A33" s="59">
        <v>28</v>
      </c>
      <c r="B33" s="62" t="s">
        <v>34</v>
      </c>
      <c r="C33" s="61" t="s">
        <v>59</v>
      </c>
      <c r="D33" s="66">
        <v>540</v>
      </c>
      <c r="E33" s="66" t="s">
        <v>50</v>
      </c>
      <c r="F33" s="26">
        <v>16</v>
      </c>
      <c r="G33" s="3">
        <f>F33*D33</f>
        <v>8640</v>
      </c>
      <c r="H33" s="3">
        <v>17</v>
      </c>
      <c r="I33" s="3">
        <f t="shared" si="10"/>
        <v>9180</v>
      </c>
      <c r="J33" s="3">
        <v>15</v>
      </c>
      <c r="K33" s="3">
        <f t="shared" si="11"/>
        <v>8100</v>
      </c>
      <c r="L33" s="5">
        <f t="shared" ref="L30:L33" si="13">AVERAGE(F33,H33,J33)</f>
        <v>16</v>
      </c>
      <c r="M33" s="6">
        <f t="shared" ref="M30:M33" si="14">STDEV(F33,H33,J33)</f>
        <v>1</v>
      </c>
      <c r="N33" s="7">
        <f t="shared" si="12"/>
        <v>6.25</v>
      </c>
      <c r="O33" s="6">
        <f t="shared" ref="O31:O33" si="15">MIN(F33,H33,J33)</f>
        <v>15</v>
      </c>
      <c r="P33" s="8">
        <f t="shared" ref="P31:P33" si="16">O33</f>
        <v>15</v>
      </c>
      <c r="Q33" s="9"/>
      <c r="R33" s="10">
        <f t="shared" ref="R30:R33" si="17">P33*D33</f>
        <v>8100</v>
      </c>
    </row>
    <row r="34" spans="1:18">
      <c r="A34" s="4"/>
      <c r="B34" s="60"/>
      <c r="C34" s="68"/>
      <c r="D34" s="64"/>
      <c r="E34" s="64"/>
      <c r="F34" s="12"/>
      <c r="G34" s="12">
        <f>SUM(G6:G33)</f>
        <v>407559</v>
      </c>
      <c r="H34" s="12"/>
      <c r="I34" s="12">
        <f>SUM(I6:I33)</f>
        <v>414803</v>
      </c>
      <c r="J34" s="12"/>
      <c r="K34" s="12">
        <f>SUM(K6:K33)</f>
        <v>398784</v>
      </c>
      <c r="L34" s="13"/>
      <c r="M34" s="14"/>
      <c r="N34" s="15"/>
      <c r="O34" s="16"/>
      <c r="P34" s="17"/>
      <c r="R34" s="18"/>
    </row>
    <row r="35" spans="1:18">
      <c r="A35" s="39" t="s">
        <v>16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1"/>
      <c r="P35" s="19">
        <f>SUM(P6:P33)</f>
        <v>12221.699999999999</v>
      </c>
      <c r="R35" s="20"/>
    </row>
    <row r="36" spans="1:18">
      <c r="A36" s="36" t="s">
        <v>17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R36" s="19">
        <f>SUM(R6:R33)</f>
        <v>398784</v>
      </c>
    </row>
    <row r="37" spans="1:18" ht="29.25" customHeight="1">
      <c r="A37" s="33" t="s">
        <v>11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5"/>
      <c r="R37" s="20"/>
    </row>
    <row r="38" spans="1:18">
      <c r="A38" s="30" t="s">
        <v>10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2"/>
      <c r="R38" s="20"/>
    </row>
    <row r="39" spans="1:18">
      <c r="A39" s="27" t="s">
        <v>56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R39" s="20"/>
    </row>
  </sheetData>
  <sheetProtection selectLockedCells="1" selectUnlockedCells="1"/>
  <mergeCells count="24">
    <mergeCell ref="Q4:Q5"/>
    <mergeCell ref="P4:P5"/>
    <mergeCell ref="M4:M5"/>
    <mergeCell ref="C3:C5"/>
    <mergeCell ref="F4:G4"/>
    <mergeCell ref="O3:R3"/>
    <mergeCell ref="R4:R5"/>
    <mergeCell ref="A1:O2"/>
    <mergeCell ref="A3:A5"/>
    <mergeCell ref="B3:B5"/>
    <mergeCell ref="L3:N3"/>
    <mergeCell ref="N4:N5"/>
    <mergeCell ref="O4:O5"/>
    <mergeCell ref="L4:L5"/>
    <mergeCell ref="H4:I4"/>
    <mergeCell ref="D3:D5"/>
    <mergeCell ref="F3:K3"/>
    <mergeCell ref="E3:E5"/>
    <mergeCell ref="J4:K4"/>
    <mergeCell ref="A39:P39"/>
    <mergeCell ref="A38:P38"/>
    <mergeCell ref="A37:P37"/>
    <mergeCell ref="A36:P36"/>
    <mergeCell ref="A35:O35"/>
  </mergeCells>
  <phoneticPr fontId="1" type="noConversion"/>
  <hyperlinks>
    <hyperlink ref="C9" r:id="rId1" display="https://zakupki44fz.ru/app/okpd2/22.19.60.113"/>
    <hyperlink ref="C10" r:id="rId2" display="https://zakupki44fz.ru/app/okpd2/22.19.60.113"/>
    <hyperlink ref="C11" r:id="rId3" display="https://zakupki44fz.ru/app/okpd2/22.19.60.113"/>
    <hyperlink ref="C29" r:id="rId4" display="https://zakupki44fz.ru/app/okpd2/32.50.50.190"/>
    <hyperlink ref="C31" r:id="rId5" display="https://zakupki44fz.ru/app/okpd2/32.50.50.190"/>
    <hyperlink ref="C32" r:id="rId6" display="https://zakupki44fz.ru/app/okpd2/21.20.24.110"/>
    <hyperlink ref="C33" r:id="rId7" display="https://zakupki44fz.ru/app/okpd2/32.50.50.190"/>
  </hyperlinks>
  <printOptions horizontalCentered="1"/>
  <pageMargins left="0.15748031496062992" right="0.15748031496062992" top="0.51181102362204722" bottom="0.35433070866141736" header="0.27559055118110237" footer="0.23622047244094491"/>
  <pageSetup paperSize="9" scale="66" orientation="landscape" r:id="rId8"/>
  <headerFooter alignWithMargins="0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2024-12-25T10:54:46Z</cp:lastPrinted>
  <dcterms:created xsi:type="dcterms:W3CDTF">2014-01-29T10:37:40Z</dcterms:created>
  <dcterms:modified xsi:type="dcterms:W3CDTF">2026-06-17T10:58:52Z</dcterms:modified>
</cp:coreProperties>
</file>