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Bigserver\ЕАТ Березка\Служебные в Word\2026_МФУ принтер и сканеры\"/>
    </mc:Choice>
  </mc:AlternateContent>
  <xr:revisionPtr revIDLastSave="0" documentId="8_{F934C801-51C4-4EB5-A08B-460E9073A286}" xr6:coauthVersionLast="45" xr6:coauthVersionMax="45" xr10:uidLastSave="{00000000-0000-0000-0000-000000000000}"/>
  <bookViews>
    <workbookView xWindow="-120" yWindow="-120" windowWidth="21840" windowHeight="13320" activeTab="2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3" l="1"/>
  <c r="K10" i="3"/>
  <c r="I10" i="3"/>
  <c r="G10" i="3"/>
  <c r="E10" i="3"/>
  <c r="J9" i="3"/>
  <c r="K9" i="3"/>
  <c r="K12" i="3"/>
  <c r="I9" i="3"/>
  <c r="G9" i="3"/>
  <c r="E9" i="3"/>
  <c r="J11" i="3"/>
  <c r="K11" i="3"/>
  <c r="I11" i="3"/>
  <c r="E11" i="3"/>
  <c r="G11" i="3"/>
  <c r="H5" i="2"/>
  <c r="I5" i="2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D5" i="2"/>
  <c r="D16" i="2"/>
  <c r="E11" i="1"/>
  <c r="F11" i="1"/>
  <c r="E14" i="1"/>
  <c r="F14" i="1"/>
  <c r="H16" i="2"/>
  <c r="E15" i="1"/>
  <c r="F15" i="1"/>
  <c r="I16" i="2"/>
  <c r="E16" i="1"/>
  <c r="F16" i="1"/>
  <c r="F5" i="2"/>
  <c r="F16" i="2"/>
  <c r="E13" i="1"/>
  <c r="F13" i="1"/>
  <c r="E5" i="2"/>
  <c r="E12" i="1"/>
  <c r="C16" i="2"/>
  <c r="E10" i="1"/>
  <c r="F10" i="1"/>
  <c r="B5" i="2"/>
  <c r="B16" i="2"/>
  <c r="E9" i="1"/>
  <c r="F9" i="1"/>
  <c r="F22" i="1"/>
  <c r="F12" i="1"/>
  <c r="F20" i="1"/>
  <c r="F21" i="1"/>
  <c r="F23" i="1"/>
  <c r="F18" i="1"/>
  <c r="F19" i="1"/>
  <c r="F17" i="1"/>
  <c r="F24" i="1"/>
  <c r="F25" i="1"/>
  <c r="I12" i="3"/>
  <c r="G12" i="3"/>
  <c r="E12" i="3"/>
</calcChain>
</file>

<file path=xl/sharedStrings.xml><?xml version="1.0" encoding="utf-8"?>
<sst xmlns="http://schemas.openxmlformats.org/spreadsheetml/2006/main" count="90" uniqueCount="75">
  <si>
    <t>№ п/п</t>
  </si>
  <si>
    <t>Наименование</t>
  </si>
  <si>
    <t>Объем поставки (шт.)</t>
  </si>
  <si>
    <t>-</t>
  </si>
  <si>
    <t>Принтер Тип 1</t>
  </si>
  <si>
    <t>Принтер Тип 2</t>
  </si>
  <si>
    <t>Canon PIXMA iP100</t>
  </si>
  <si>
    <t>Принтер Тип 3</t>
  </si>
  <si>
    <t>Принтер Тип 4</t>
  </si>
  <si>
    <t>HP LaserJet P1005</t>
  </si>
  <si>
    <t>Ноутбук Тип 1</t>
  </si>
  <si>
    <t>18.4" ACER Aspire AS8942G-434G50Mi</t>
  </si>
  <si>
    <t>Ноутбук Тип 2</t>
  </si>
  <si>
    <t xml:space="preserve">Acer ASPIRE 1410-742G25i </t>
  </si>
  <si>
    <t>Сервер</t>
  </si>
  <si>
    <t>Маршрутизатор</t>
  </si>
  <si>
    <t>Cisco 2811-ADSL/K9</t>
  </si>
  <si>
    <t>Сканер</t>
  </si>
  <si>
    <t>HP ScanJet G4010</t>
  </si>
  <si>
    <t>Персональный компьютер Тип 1</t>
  </si>
  <si>
    <t>Модель оборудования
(или эквивалент)</t>
  </si>
  <si>
    <t>Цена за единицу (тыс. руб.)</t>
  </si>
  <si>
    <t>Стоимость (тыс.руб.)</t>
  </si>
  <si>
    <t>Персональный компьютер Тип 2</t>
  </si>
  <si>
    <t>Персональный компьютер Тип 3</t>
  </si>
  <si>
    <t>Персональный компьютер Тип 4</t>
  </si>
  <si>
    <t>Персональный компьютер Тип 5</t>
  </si>
  <si>
    <t>Персональный компьютер Тип 6</t>
  </si>
  <si>
    <t>ИТОГО</t>
  </si>
  <si>
    <t>Состав поставляемого оборудования</t>
  </si>
  <si>
    <t>Приложение №1</t>
  </si>
  <si>
    <t>Canon PIXMA Pro 9000 MARK II</t>
  </si>
  <si>
    <t>МФУ Xerox WorkCentre 5016/B</t>
  </si>
  <si>
    <t>опер</t>
  </si>
  <si>
    <t>АТС</t>
  </si>
  <si>
    <t>МП</t>
  </si>
  <si>
    <t>процессор+кулер</t>
  </si>
  <si>
    <t>видео</t>
  </si>
  <si>
    <t>память</t>
  </si>
  <si>
    <t>корпус</t>
  </si>
  <si>
    <t>крепление</t>
  </si>
  <si>
    <t>HDD</t>
  </si>
  <si>
    <t>DVD</t>
  </si>
  <si>
    <t>windows</t>
  </si>
  <si>
    <t>монитор</t>
  </si>
  <si>
    <t>клавиатура, мышь</t>
  </si>
  <si>
    <t>нач</t>
  </si>
  <si>
    <t>СПИО 1</t>
  </si>
  <si>
    <t>СПИО 2</t>
  </si>
  <si>
    <t>11 шт</t>
  </si>
  <si>
    <t>Всего</t>
  </si>
  <si>
    <t>com port</t>
  </si>
  <si>
    <t xml:space="preserve"> http://www.nix.ru/, http://www.oldi.ru/, http://www.aimax.ru/)</t>
  </si>
  <si>
    <t>(расчет стоимости проведен по данным http://market.yandex.ru/,</t>
  </si>
  <si>
    <t>Рабочая станция</t>
  </si>
  <si>
    <t>Р/станция</t>
  </si>
  <si>
    <t>Расчет стоимости поставляемого оборудования</t>
  </si>
  <si>
    <t>Кол-во (шт.)</t>
  </si>
  <si>
    <t>Стоимость</t>
  </si>
  <si>
    <t>Цена за единицу</t>
  </si>
  <si>
    <t>к «Служебной записке</t>
  </si>
  <si>
    <t>о размещении закупки»</t>
  </si>
  <si>
    <t>Средняя цена за единицу</t>
  </si>
  <si>
    <t>Средняя стоимость</t>
  </si>
  <si>
    <t>Приложение №2</t>
  </si>
  <si>
    <t xml:space="preserve">расчет начальной (максимальной) цены контракта произведен как среднее арифметическое </t>
  </si>
  <si>
    <t>МФУ HP LaserJet Pro MFP 4103dw &lt;2Z627A&gt;</t>
  </si>
  <si>
    <t>Сканер документов  Avision AV332U [000-0972-02g]</t>
  </si>
  <si>
    <t>Ведущий электроник СИТС                                                       Гаврилов Н.Ф.</t>
  </si>
  <si>
    <t>Принтер HP LaserJet Pro M501dn</t>
  </si>
  <si>
    <t>По данным сайта https://onlinetrade.ru на 30.07.2026</t>
  </si>
  <si>
    <t>По данным сайта https://xcom-shop.ru на 30.07.2026</t>
  </si>
  <si>
    <t>По данным сайта https://regard.ru на 30.07.2026</t>
  </si>
  <si>
    <t xml:space="preserve">стоимостей МФУ возможных поставщиков и составляет 145 050 рублей 66.коп. </t>
  </si>
  <si>
    <t>Оценка стоимости поставляемых МФУ принтера и сканеров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</si>
</sst>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color indexed="8"/>
      <name val="Arial"/>
      <family val="2"/>
      <charset val="204"/>
    </font>
    <font>
      <sz val="8"/>
      <name val="Arial Cyr"/>
      <charset val="204"/>
    </font>
    <font>
      <b/>
      <sz val="14"/>
      <color indexed="8"/>
      <name val="Arial"/>
      <family val="2"/>
      <charset val="204"/>
    </font>
    <font>
      <b/>
      <sz val="14"/>
      <name val="Arial Cyr"/>
      <charset val="204"/>
    </font>
    <font>
      <sz val="12"/>
      <name val="Arial"/>
      <charset val="204"/>
    </font>
    <font>
      <u/>
      <sz val="10"/>
      <color indexed="12"/>
      <name val="Arial Cyr"/>
      <charset val="204"/>
    </font>
    <font>
      <sz val="14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4" fontId="7" fillId="0" borderId="1" xfId="0" applyNumberFormat="1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174" fontId="2" fillId="0" borderId="1" xfId="0" applyNumberFormat="1" applyFont="1" applyBorder="1"/>
    <xf numFmtId="0" fontId="2" fillId="0" borderId="0" xfId="0" applyFont="1"/>
    <xf numFmtId="0" fontId="3" fillId="0" borderId="1" xfId="0" applyFont="1" applyBorder="1"/>
    <xf numFmtId="174" fontId="3" fillId="0" borderId="1" xfId="0" applyNumberFormat="1" applyFont="1" applyBorder="1"/>
    <xf numFmtId="0" fontId="3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  <xf numFmtId="49" fontId="12" fillId="0" borderId="2" xfId="1" applyNumberFormat="1" applyFont="1" applyBorder="1" applyAlignment="1" applyProtection="1">
      <alignment horizontal="center" vertical="center" wrapText="1"/>
    </xf>
    <xf numFmtId="49" fontId="12" fillId="0" borderId="4" xfId="1" applyNumberFormat="1" applyFont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wrapText="1"/>
    </xf>
    <xf numFmtId="49" fontId="6" fillId="0" borderId="4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ix.ru/" TargetMode="External"/><Relationship Id="rId2" Type="http://schemas.openxmlformats.org/officeDocument/2006/relationships/hyperlink" Target="http://www.nix.ru/" TargetMode="External"/><Relationship Id="rId1" Type="http://schemas.openxmlformats.org/officeDocument/2006/relationships/hyperlink" Target="http://www.nix.ru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3" workbookViewId="0">
      <selection activeCell="A15" sqref="A15:IV15"/>
    </sheetView>
  </sheetViews>
  <sheetFormatPr defaultRowHeight="15" x14ac:dyDescent="0.2"/>
  <cols>
    <col min="1" max="1" width="6.28515625" style="3" customWidth="1"/>
    <col min="2" max="2" width="20" style="3" customWidth="1"/>
    <col min="3" max="3" width="22.5703125" style="3" customWidth="1"/>
    <col min="4" max="4" width="11.5703125" style="3" customWidth="1"/>
    <col min="5" max="5" width="13" style="3" customWidth="1"/>
    <col min="6" max="6" width="14.28515625" style="3" customWidth="1"/>
    <col min="7" max="16384" width="9.140625" style="3"/>
  </cols>
  <sheetData>
    <row r="1" spans="1:9" x14ac:dyDescent="0.2">
      <c r="F1" s="13" t="s">
        <v>30</v>
      </c>
    </row>
    <row r="2" spans="1:9" x14ac:dyDescent="0.2">
      <c r="F2" s="13"/>
    </row>
    <row r="3" spans="1:9" x14ac:dyDescent="0.2">
      <c r="F3" s="13"/>
    </row>
    <row r="4" spans="1:9" s="2" customFormat="1" ht="18" x14ac:dyDescent="0.25">
      <c r="A4" s="43" t="s">
        <v>29</v>
      </c>
      <c r="B4" s="43"/>
      <c r="C4" s="43"/>
      <c r="D4" s="43"/>
      <c r="E4" s="43"/>
      <c r="F4" s="43"/>
    </row>
    <row r="5" spans="1:9" s="2" customFormat="1" ht="15.75" x14ac:dyDescent="0.25">
      <c r="A5" s="44" t="s">
        <v>53</v>
      </c>
      <c r="B5" s="44"/>
      <c r="C5" s="44"/>
      <c r="D5" s="44"/>
      <c r="E5" s="44"/>
      <c r="F5" s="44"/>
      <c r="G5" s="12"/>
      <c r="H5" s="12"/>
      <c r="I5" s="12"/>
    </row>
    <row r="6" spans="1:9" s="11" customFormat="1" ht="15.75" x14ac:dyDescent="0.2">
      <c r="A6" s="45" t="s">
        <v>52</v>
      </c>
      <c r="B6" s="45"/>
      <c r="C6" s="45"/>
      <c r="D6" s="45"/>
      <c r="E6" s="45"/>
      <c r="F6" s="45"/>
    </row>
    <row r="7" spans="1:9" s="2" customFormat="1" x14ac:dyDescent="0.2"/>
    <row r="8" spans="1:9" s="1" customFormat="1" ht="47.25" x14ac:dyDescent="0.2">
      <c r="A8" s="4" t="s">
        <v>0</v>
      </c>
      <c r="B8" s="4" t="s">
        <v>1</v>
      </c>
      <c r="C8" s="5" t="s">
        <v>20</v>
      </c>
      <c r="D8" s="4" t="s">
        <v>2</v>
      </c>
      <c r="E8" s="4" t="s">
        <v>21</v>
      </c>
      <c r="F8" s="5" t="s">
        <v>22</v>
      </c>
    </row>
    <row r="9" spans="1:9" s="2" customFormat="1" ht="30" x14ac:dyDescent="0.2">
      <c r="A9" s="6">
        <v>1</v>
      </c>
      <c r="B9" s="6" t="s">
        <v>19</v>
      </c>
      <c r="C9" s="6" t="s">
        <v>3</v>
      </c>
      <c r="D9" s="6">
        <v>3</v>
      </c>
      <c r="E9" s="7">
        <f>Лист2!B16</f>
        <v>27</v>
      </c>
      <c r="F9" s="8">
        <f>E9*D9</f>
        <v>81</v>
      </c>
    </row>
    <row r="10" spans="1:9" s="2" customFormat="1" ht="30" x14ac:dyDescent="0.2">
      <c r="A10" s="6">
        <f>A9+1</f>
        <v>2</v>
      </c>
      <c r="B10" s="6" t="s">
        <v>23</v>
      </c>
      <c r="C10" s="6" t="s">
        <v>3</v>
      </c>
      <c r="D10" s="6">
        <v>1</v>
      </c>
      <c r="E10" s="7">
        <f>Лист2!C16</f>
        <v>31.8</v>
      </c>
      <c r="F10" s="8">
        <f t="shared" ref="F10:F24" si="0">E10*D10</f>
        <v>31.8</v>
      </c>
    </row>
    <row r="11" spans="1:9" s="2" customFormat="1" ht="30" x14ac:dyDescent="0.2">
      <c r="A11" s="6">
        <f t="shared" ref="A11:A24" si="1">A10+1</f>
        <v>3</v>
      </c>
      <c r="B11" s="6" t="s">
        <v>24</v>
      </c>
      <c r="C11" s="6" t="s">
        <v>3</v>
      </c>
      <c r="D11" s="6">
        <v>4</v>
      </c>
      <c r="E11" s="7">
        <f>Лист2!D16</f>
        <v>28.799999999999997</v>
      </c>
      <c r="F11" s="8">
        <f t="shared" si="0"/>
        <v>115.19999999999999</v>
      </c>
    </row>
    <row r="12" spans="1:9" s="2" customFormat="1" ht="30" x14ac:dyDescent="0.2">
      <c r="A12" s="6">
        <f t="shared" si="1"/>
        <v>4</v>
      </c>
      <c r="B12" s="6" t="s">
        <v>25</v>
      </c>
      <c r="C12" s="6" t="s">
        <v>3</v>
      </c>
      <c r="D12" s="6">
        <v>1</v>
      </c>
      <c r="E12" s="7">
        <f>Лист2!E16</f>
        <v>0</v>
      </c>
      <c r="F12" s="8">
        <f t="shared" si="0"/>
        <v>0</v>
      </c>
    </row>
    <row r="13" spans="1:9" s="2" customFormat="1" ht="30" x14ac:dyDescent="0.2">
      <c r="A13" s="6">
        <f t="shared" si="1"/>
        <v>5</v>
      </c>
      <c r="B13" s="6" t="s">
        <v>26</v>
      </c>
      <c r="C13" s="6" t="s">
        <v>3</v>
      </c>
      <c r="D13" s="6">
        <v>1</v>
      </c>
      <c r="E13" s="7">
        <f>Лист2!F16</f>
        <v>61.2</v>
      </c>
      <c r="F13" s="8">
        <f t="shared" si="0"/>
        <v>61.2</v>
      </c>
    </row>
    <row r="14" spans="1:9" s="2" customFormat="1" ht="30" x14ac:dyDescent="0.2">
      <c r="A14" s="6">
        <f t="shared" si="1"/>
        <v>6</v>
      </c>
      <c r="B14" s="6" t="s">
        <v>27</v>
      </c>
      <c r="C14" s="6" t="s">
        <v>3</v>
      </c>
      <c r="D14" s="6">
        <v>12</v>
      </c>
      <c r="E14" s="7">
        <f>Лист2!G16</f>
        <v>18</v>
      </c>
      <c r="F14" s="8">
        <f>E14*D14</f>
        <v>216</v>
      </c>
    </row>
    <row r="15" spans="1:9" s="2" customFormat="1" x14ac:dyDescent="0.2">
      <c r="A15" s="6">
        <f>A14+1</f>
        <v>7</v>
      </c>
      <c r="B15" s="6" t="s">
        <v>54</v>
      </c>
      <c r="C15" s="6" t="s">
        <v>3</v>
      </c>
      <c r="D15" s="6">
        <v>1</v>
      </c>
      <c r="E15" s="7">
        <f>Лист2!H16</f>
        <v>69.7</v>
      </c>
      <c r="F15" s="8">
        <f t="shared" si="0"/>
        <v>69.7</v>
      </c>
    </row>
    <row r="16" spans="1:9" s="2" customFormat="1" x14ac:dyDescent="0.2">
      <c r="A16" s="6">
        <f t="shared" si="1"/>
        <v>8</v>
      </c>
      <c r="B16" s="6" t="s">
        <v>14</v>
      </c>
      <c r="C16" s="6" t="s">
        <v>3</v>
      </c>
      <c r="D16" s="6">
        <v>1</v>
      </c>
      <c r="E16" s="7">
        <f>Лист2!I16</f>
        <v>79.900000000000006</v>
      </c>
      <c r="F16" s="8">
        <f>E16*D16</f>
        <v>79.900000000000006</v>
      </c>
    </row>
    <row r="17" spans="1:6" s="2" customFormat="1" ht="30" x14ac:dyDescent="0.2">
      <c r="A17" s="6">
        <f t="shared" si="1"/>
        <v>9</v>
      </c>
      <c r="B17" s="6" t="s">
        <v>15</v>
      </c>
      <c r="C17" s="9" t="s">
        <v>16</v>
      </c>
      <c r="D17" s="6">
        <v>1</v>
      </c>
      <c r="E17" s="7">
        <v>58</v>
      </c>
      <c r="F17" s="8">
        <f>E17*D17</f>
        <v>58</v>
      </c>
    </row>
    <row r="18" spans="1:6" s="2" customFormat="1" ht="45" x14ac:dyDescent="0.2">
      <c r="A18" s="6">
        <f t="shared" si="1"/>
        <v>10</v>
      </c>
      <c r="B18" s="6" t="s">
        <v>10</v>
      </c>
      <c r="C18" s="9" t="s">
        <v>11</v>
      </c>
      <c r="D18" s="6">
        <v>2</v>
      </c>
      <c r="E18" s="7">
        <v>46</v>
      </c>
      <c r="F18" s="8">
        <f>E18*D18</f>
        <v>92</v>
      </c>
    </row>
    <row r="19" spans="1:6" s="2" customFormat="1" ht="30" x14ac:dyDescent="0.2">
      <c r="A19" s="6">
        <f t="shared" si="1"/>
        <v>11</v>
      </c>
      <c r="B19" s="6" t="s">
        <v>12</v>
      </c>
      <c r="C19" s="9" t="s">
        <v>13</v>
      </c>
      <c r="D19" s="6">
        <v>3</v>
      </c>
      <c r="E19" s="7">
        <v>16</v>
      </c>
      <c r="F19" s="8">
        <f>E19*D19</f>
        <v>48</v>
      </c>
    </row>
    <row r="20" spans="1:6" s="2" customFormat="1" ht="30" x14ac:dyDescent="0.2">
      <c r="A20" s="6">
        <f t="shared" si="1"/>
        <v>12</v>
      </c>
      <c r="B20" s="6" t="s">
        <v>4</v>
      </c>
      <c r="C20" s="9" t="s">
        <v>31</v>
      </c>
      <c r="D20" s="6">
        <v>1</v>
      </c>
      <c r="E20" s="7">
        <v>24</v>
      </c>
      <c r="F20" s="8">
        <f t="shared" si="0"/>
        <v>24</v>
      </c>
    </row>
    <row r="21" spans="1:6" s="2" customFormat="1" x14ac:dyDescent="0.2">
      <c r="A21" s="6">
        <f t="shared" si="1"/>
        <v>13</v>
      </c>
      <c r="B21" s="6" t="s">
        <v>5</v>
      </c>
      <c r="C21" s="9" t="s">
        <v>6</v>
      </c>
      <c r="D21" s="6">
        <v>2</v>
      </c>
      <c r="E21" s="7">
        <v>11</v>
      </c>
      <c r="F21" s="8">
        <f t="shared" si="0"/>
        <v>22</v>
      </c>
    </row>
    <row r="22" spans="1:6" s="2" customFormat="1" ht="30" x14ac:dyDescent="0.2">
      <c r="A22" s="6">
        <f t="shared" si="1"/>
        <v>14</v>
      </c>
      <c r="B22" s="6" t="s">
        <v>7</v>
      </c>
      <c r="C22" s="9" t="s">
        <v>32</v>
      </c>
      <c r="D22" s="6">
        <v>1</v>
      </c>
      <c r="E22" s="7">
        <v>24</v>
      </c>
      <c r="F22" s="8">
        <f t="shared" si="0"/>
        <v>24</v>
      </c>
    </row>
    <row r="23" spans="1:6" s="2" customFormat="1" x14ac:dyDescent="0.2">
      <c r="A23" s="6">
        <f t="shared" si="1"/>
        <v>15</v>
      </c>
      <c r="B23" s="6" t="s">
        <v>8</v>
      </c>
      <c r="C23" s="9" t="s">
        <v>9</v>
      </c>
      <c r="D23" s="6">
        <v>1</v>
      </c>
      <c r="E23" s="7">
        <v>5</v>
      </c>
      <c r="F23" s="8">
        <f t="shared" si="0"/>
        <v>5</v>
      </c>
    </row>
    <row r="24" spans="1:6" s="2" customFormat="1" x14ac:dyDescent="0.2">
      <c r="A24" s="6">
        <f t="shared" si="1"/>
        <v>16</v>
      </c>
      <c r="B24" s="6" t="s">
        <v>17</v>
      </c>
      <c r="C24" s="9" t="s">
        <v>18</v>
      </c>
      <c r="D24" s="6">
        <v>1</v>
      </c>
      <c r="E24" s="7">
        <v>4.5</v>
      </c>
      <c r="F24" s="8">
        <f t="shared" si="0"/>
        <v>4.5</v>
      </c>
    </row>
    <row r="25" spans="1:6" s="11" customFormat="1" ht="15.75" x14ac:dyDescent="0.2">
      <c r="A25" s="40" t="s">
        <v>28</v>
      </c>
      <c r="B25" s="41"/>
      <c r="C25" s="41"/>
      <c r="D25" s="41"/>
      <c r="E25" s="42"/>
      <c r="F25" s="10">
        <f>SUM(F9:F24)</f>
        <v>932.3</v>
      </c>
    </row>
    <row r="26" spans="1:6" s="2" customFormat="1" x14ac:dyDescent="0.2"/>
    <row r="27" spans="1:6" s="2" customFormat="1" x14ac:dyDescent="0.2"/>
    <row r="28" spans="1:6" s="2" customFormat="1" x14ac:dyDescent="0.2"/>
    <row r="29" spans="1:6" s="2" customFormat="1" x14ac:dyDescent="0.2"/>
    <row r="30" spans="1:6" s="2" customFormat="1" x14ac:dyDescent="0.2"/>
    <row r="31" spans="1:6" s="2" customFormat="1" x14ac:dyDescent="0.2"/>
    <row r="32" spans="1:6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</sheetData>
  <mergeCells count="4">
    <mergeCell ref="A25:E25"/>
    <mergeCell ref="A4:F4"/>
    <mergeCell ref="A5:F5"/>
    <mergeCell ref="A6:F6"/>
  </mergeCells>
  <phoneticPr fontId="8" type="noConversion"/>
  <pageMargins left="0.78740157480314965" right="0.19685039370078741" top="0.19685039370078741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15" sqref="I15"/>
    </sheetView>
  </sheetViews>
  <sheetFormatPr defaultRowHeight="15" x14ac:dyDescent="0.2"/>
  <cols>
    <col min="1" max="1" width="20.42578125" style="18" customWidth="1"/>
    <col min="2" max="3" width="7.5703125" style="18" customWidth="1"/>
    <col min="4" max="4" width="6.42578125" style="18" customWidth="1"/>
    <col min="5" max="5" width="10.7109375" style="18" customWidth="1"/>
    <col min="6" max="6" width="10.5703125" style="18" customWidth="1"/>
    <col min="7" max="7" width="8.28515625" style="18" customWidth="1"/>
    <col min="8" max="8" width="11.7109375" style="18" customWidth="1"/>
    <col min="9" max="9" width="11.42578125" style="18" customWidth="1"/>
    <col min="10" max="16384" width="9.140625" style="18"/>
  </cols>
  <sheetData>
    <row r="1" spans="1:9" ht="18" x14ac:dyDescent="0.25">
      <c r="A1" s="46" t="s">
        <v>56</v>
      </c>
      <c r="B1" s="46"/>
      <c r="C1" s="46"/>
      <c r="D1" s="46"/>
      <c r="E1" s="46"/>
      <c r="F1" s="46"/>
      <c r="G1" s="46"/>
      <c r="H1" s="46"/>
      <c r="I1" s="46"/>
    </row>
    <row r="3" spans="1:9" s="14" customFormat="1" ht="15.75" x14ac:dyDescent="0.25">
      <c r="A3" s="15"/>
      <c r="B3" s="15" t="s">
        <v>33</v>
      </c>
      <c r="C3" s="15" t="s">
        <v>34</v>
      </c>
      <c r="D3" s="15" t="s">
        <v>46</v>
      </c>
      <c r="E3" s="15" t="s">
        <v>47</v>
      </c>
      <c r="F3" s="15" t="s">
        <v>48</v>
      </c>
      <c r="G3" s="15" t="s">
        <v>49</v>
      </c>
      <c r="H3" s="15" t="s">
        <v>55</v>
      </c>
      <c r="I3" s="15" t="s">
        <v>14</v>
      </c>
    </row>
    <row r="4" spans="1:9" x14ac:dyDescent="0.2">
      <c r="A4" s="16" t="s">
        <v>35</v>
      </c>
      <c r="B4" s="17">
        <v>3.5</v>
      </c>
      <c r="C4" s="17">
        <v>2.5</v>
      </c>
      <c r="D4" s="17">
        <v>3.5</v>
      </c>
      <c r="E4" s="17">
        <v>3.5</v>
      </c>
      <c r="F4" s="17">
        <v>3.5</v>
      </c>
      <c r="G4" s="17"/>
      <c r="H4" s="17">
        <v>7</v>
      </c>
      <c r="I4" s="17">
        <v>12</v>
      </c>
    </row>
    <row r="5" spans="1:9" x14ac:dyDescent="0.2">
      <c r="A5" s="16" t="s">
        <v>36</v>
      </c>
      <c r="B5" s="17">
        <f>2.7+0.5</f>
        <v>3.2</v>
      </c>
      <c r="C5" s="17">
        <v>6</v>
      </c>
      <c r="D5" s="17">
        <f>2.7+0.5</f>
        <v>3.2</v>
      </c>
      <c r="E5" s="17">
        <f>3.5+0.5</f>
        <v>4</v>
      </c>
      <c r="F5" s="17">
        <f>3.5+0.5</f>
        <v>4</v>
      </c>
      <c r="G5" s="17"/>
      <c r="H5" s="17">
        <f>9.5+1.9</f>
        <v>11.4</v>
      </c>
      <c r="I5" s="17">
        <f>18+2.4</f>
        <v>20.399999999999999</v>
      </c>
    </row>
    <row r="6" spans="1:9" x14ac:dyDescent="0.2">
      <c r="A6" s="16" t="s">
        <v>37</v>
      </c>
      <c r="B6" s="17"/>
      <c r="C6" s="17">
        <v>4</v>
      </c>
      <c r="D6" s="17"/>
      <c r="E6" s="17"/>
      <c r="F6" s="17">
        <v>3.5</v>
      </c>
      <c r="G6" s="17"/>
      <c r="H6" s="17">
        <v>9.5</v>
      </c>
      <c r="I6" s="17"/>
    </row>
    <row r="7" spans="1:9" x14ac:dyDescent="0.2">
      <c r="A7" s="16" t="s">
        <v>38</v>
      </c>
      <c r="B7" s="17">
        <v>2</v>
      </c>
      <c r="C7" s="17">
        <v>3.5</v>
      </c>
      <c r="D7" s="17">
        <v>2</v>
      </c>
      <c r="E7" s="17">
        <v>4</v>
      </c>
      <c r="F7" s="17">
        <v>4</v>
      </c>
      <c r="G7" s="17"/>
      <c r="H7" s="17">
        <v>10.6</v>
      </c>
      <c r="I7" s="17">
        <v>17</v>
      </c>
    </row>
    <row r="8" spans="1:9" x14ac:dyDescent="0.2">
      <c r="A8" s="16" t="s">
        <v>39</v>
      </c>
      <c r="B8" s="17">
        <v>1.7</v>
      </c>
      <c r="C8" s="17">
        <v>1.7</v>
      </c>
      <c r="D8" s="17">
        <v>2</v>
      </c>
      <c r="E8" s="17">
        <v>3.7</v>
      </c>
      <c r="F8" s="17">
        <v>3.7</v>
      </c>
      <c r="G8" s="17"/>
      <c r="H8" s="17">
        <v>3.7</v>
      </c>
      <c r="I8" s="17">
        <v>10</v>
      </c>
    </row>
    <row r="9" spans="1:9" x14ac:dyDescent="0.2">
      <c r="A9" s="16" t="s">
        <v>40</v>
      </c>
      <c r="B9" s="17">
        <v>1</v>
      </c>
      <c r="C9" s="17"/>
      <c r="D9" s="17"/>
      <c r="E9" s="17"/>
      <c r="F9" s="17"/>
      <c r="G9" s="17"/>
      <c r="H9" s="17"/>
      <c r="I9" s="17"/>
    </row>
    <row r="10" spans="1:9" x14ac:dyDescent="0.2">
      <c r="A10" s="16" t="s">
        <v>51</v>
      </c>
      <c r="B10" s="17"/>
      <c r="C10" s="17">
        <v>1</v>
      </c>
      <c r="D10" s="17"/>
      <c r="E10" s="17"/>
      <c r="F10" s="17"/>
      <c r="G10" s="17"/>
      <c r="H10" s="17"/>
      <c r="I10" s="17"/>
    </row>
    <row r="11" spans="1:9" x14ac:dyDescent="0.2">
      <c r="A11" s="16" t="s">
        <v>41</v>
      </c>
      <c r="B11" s="17">
        <v>1.6</v>
      </c>
      <c r="C11" s="17">
        <v>1.6</v>
      </c>
      <c r="D11" s="17">
        <v>1.6</v>
      </c>
      <c r="E11" s="17">
        <v>2.5</v>
      </c>
      <c r="F11" s="17">
        <v>5</v>
      </c>
      <c r="G11" s="17"/>
      <c r="H11" s="17">
        <v>7</v>
      </c>
      <c r="I11" s="17">
        <v>13</v>
      </c>
    </row>
    <row r="12" spans="1:9" x14ac:dyDescent="0.2">
      <c r="A12" s="16" t="s">
        <v>42</v>
      </c>
      <c r="B12" s="17">
        <v>1</v>
      </c>
      <c r="C12" s="17">
        <v>1</v>
      </c>
      <c r="D12" s="17">
        <v>1</v>
      </c>
      <c r="E12" s="17">
        <v>1</v>
      </c>
      <c r="F12" s="17">
        <v>2</v>
      </c>
      <c r="G12" s="17"/>
      <c r="H12" s="17">
        <v>1</v>
      </c>
      <c r="I12" s="17">
        <v>1</v>
      </c>
    </row>
    <row r="13" spans="1:9" x14ac:dyDescent="0.2">
      <c r="A13" s="16" t="s">
        <v>43</v>
      </c>
      <c r="B13" s="17">
        <v>4</v>
      </c>
      <c r="C13" s="17">
        <v>4</v>
      </c>
      <c r="D13" s="17">
        <v>4</v>
      </c>
      <c r="E13" s="17"/>
      <c r="F13" s="17"/>
      <c r="G13" s="17"/>
      <c r="H13" s="17"/>
      <c r="I13" s="17"/>
    </row>
    <row r="14" spans="1:9" x14ac:dyDescent="0.2">
      <c r="A14" s="16" t="s">
        <v>44</v>
      </c>
      <c r="B14" s="17">
        <v>8.5</v>
      </c>
      <c r="C14" s="17">
        <v>6</v>
      </c>
      <c r="D14" s="17">
        <v>11</v>
      </c>
      <c r="E14" s="17">
        <v>14</v>
      </c>
      <c r="F14" s="17">
        <v>35</v>
      </c>
      <c r="G14" s="17"/>
      <c r="H14" s="17">
        <v>19</v>
      </c>
      <c r="I14" s="17">
        <v>6</v>
      </c>
    </row>
    <row r="15" spans="1:9" x14ac:dyDescent="0.2">
      <c r="A15" s="16" t="s">
        <v>45</v>
      </c>
      <c r="B15" s="17">
        <v>0.5</v>
      </c>
      <c r="C15" s="17">
        <v>0.5</v>
      </c>
      <c r="D15" s="17">
        <v>0.5</v>
      </c>
      <c r="E15" s="17">
        <v>2.2999999999999998</v>
      </c>
      <c r="F15" s="17">
        <v>0.5</v>
      </c>
      <c r="G15" s="17"/>
      <c r="H15" s="17">
        <v>0.5</v>
      </c>
      <c r="I15" s="17">
        <v>0.5</v>
      </c>
    </row>
    <row r="16" spans="1:9" s="21" customFormat="1" ht="15.75" x14ac:dyDescent="0.25">
      <c r="A16" s="19" t="s">
        <v>50</v>
      </c>
      <c r="B16" s="20">
        <f>SUM(B4:B15)</f>
        <v>27</v>
      </c>
      <c r="C16" s="20">
        <f>SUM(C4:C15)</f>
        <v>31.8</v>
      </c>
      <c r="D16" s="20">
        <f>SUM(D4:D15)</f>
        <v>28.799999999999997</v>
      </c>
      <c r="E16" s="20">
        <v>0</v>
      </c>
      <c r="F16" s="20">
        <f>SUM(F4:F15)</f>
        <v>61.2</v>
      </c>
      <c r="G16" s="20">
        <v>18</v>
      </c>
      <c r="H16" s="20">
        <f>SUM(H4:H15)</f>
        <v>69.7</v>
      </c>
      <c r="I16" s="20">
        <f>SUM(I4:I15)</f>
        <v>79.900000000000006</v>
      </c>
    </row>
  </sheetData>
  <mergeCells count="1">
    <mergeCell ref="A1:I1"/>
  </mergeCells>
  <phoneticPr fontId="8" type="noConversion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5" workbookViewId="0">
      <selection activeCell="A6" sqref="A6"/>
    </sheetView>
  </sheetViews>
  <sheetFormatPr defaultRowHeight="15" x14ac:dyDescent="0.2"/>
  <cols>
    <col min="1" max="1" width="5.7109375" style="26" customWidth="1"/>
    <col min="2" max="2" width="41.7109375" style="26" customWidth="1"/>
    <col min="3" max="3" width="8.5703125" style="26" customWidth="1"/>
    <col min="4" max="4" width="14.28515625" style="26" customWidth="1"/>
    <col min="5" max="5" width="12.7109375" style="26" customWidth="1"/>
    <col min="6" max="6" width="11.7109375" style="26" customWidth="1"/>
    <col min="7" max="7" width="13.7109375" style="26" customWidth="1"/>
    <col min="8" max="8" width="11.7109375" style="26" customWidth="1"/>
    <col min="9" max="10" width="14.85546875" style="26" customWidth="1"/>
    <col min="11" max="11" width="13.140625" style="32" customWidth="1"/>
    <col min="12" max="16384" width="9.140625" style="26"/>
  </cols>
  <sheetData>
    <row r="1" spans="1:11" x14ac:dyDescent="0.2">
      <c r="A1" s="53" t="s">
        <v>64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">
      <c r="A2" s="53" t="s">
        <v>60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">
      <c r="A3" s="53" t="s">
        <v>61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5" spans="1:11" s="25" customFormat="1" ht="55.15" customHeight="1" x14ac:dyDescent="0.25">
      <c r="A5" s="56" t="s">
        <v>74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s="25" customFormat="1" x14ac:dyDescent="0.2">
      <c r="K6" s="33"/>
    </row>
    <row r="7" spans="1:11" s="35" customFormat="1" ht="39.6" customHeight="1" x14ac:dyDescent="0.2">
      <c r="A7" s="48" t="s">
        <v>0</v>
      </c>
      <c r="B7" s="48" t="s">
        <v>1</v>
      </c>
      <c r="C7" s="48" t="s">
        <v>57</v>
      </c>
      <c r="D7" s="54" t="s">
        <v>70</v>
      </c>
      <c r="E7" s="57"/>
      <c r="F7" s="54" t="s">
        <v>71</v>
      </c>
      <c r="G7" s="55"/>
      <c r="H7" s="54" t="s">
        <v>72</v>
      </c>
      <c r="I7" s="55"/>
      <c r="J7" s="51" t="s">
        <v>62</v>
      </c>
      <c r="K7" s="51" t="s">
        <v>63</v>
      </c>
    </row>
    <row r="8" spans="1:11" s="35" customFormat="1" ht="31.5" x14ac:dyDescent="0.2">
      <c r="A8" s="49"/>
      <c r="B8" s="49"/>
      <c r="C8" s="49"/>
      <c r="D8" s="5" t="s">
        <v>59</v>
      </c>
      <c r="E8" s="5" t="s">
        <v>58</v>
      </c>
      <c r="F8" s="5" t="s">
        <v>59</v>
      </c>
      <c r="G8" s="5" t="s">
        <v>58</v>
      </c>
      <c r="H8" s="5" t="s">
        <v>59</v>
      </c>
      <c r="I8" s="5" t="s">
        <v>58</v>
      </c>
      <c r="J8" s="52"/>
      <c r="K8" s="52"/>
    </row>
    <row r="9" spans="1:11" s="25" customFormat="1" ht="30" x14ac:dyDescent="0.2">
      <c r="A9" s="22">
        <v>1</v>
      </c>
      <c r="B9" s="24" t="s">
        <v>66</v>
      </c>
      <c r="C9" s="23">
        <v>1</v>
      </c>
      <c r="D9" s="36">
        <v>54200</v>
      </c>
      <c r="E9" s="36">
        <f>C9*D9</f>
        <v>54200</v>
      </c>
      <c r="F9" s="36">
        <v>51537</v>
      </c>
      <c r="G9" s="36">
        <f>F9*C9</f>
        <v>51537</v>
      </c>
      <c r="H9" s="36">
        <v>52590</v>
      </c>
      <c r="I9" s="36">
        <f>H9*C9</f>
        <v>52590</v>
      </c>
      <c r="J9" s="36">
        <f>ROUND(((D9+F9+H9)/3),2)</f>
        <v>52775.67</v>
      </c>
      <c r="K9" s="36">
        <f>J9*C9</f>
        <v>52775.67</v>
      </c>
    </row>
    <row r="10" spans="1:11" s="25" customFormat="1" x14ac:dyDescent="0.2">
      <c r="A10" s="22">
        <v>2</v>
      </c>
      <c r="B10" s="24" t="s">
        <v>69</v>
      </c>
      <c r="C10" s="23">
        <v>1</v>
      </c>
      <c r="D10" s="36">
        <v>35400</v>
      </c>
      <c r="E10" s="36">
        <f>C10*D10</f>
        <v>35400</v>
      </c>
      <c r="F10" s="36">
        <v>32339</v>
      </c>
      <c r="G10" s="36">
        <f>F10*C10</f>
        <v>32339</v>
      </c>
      <c r="H10" s="36">
        <v>32270</v>
      </c>
      <c r="I10" s="36">
        <f>H10*C10</f>
        <v>32270</v>
      </c>
      <c r="J10" s="36">
        <f>ROUND(((D10+F10+H10)/3),2)</f>
        <v>33336.33</v>
      </c>
      <c r="K10" s="36">
        <f>J10*C10</f>
        <v>33336.33</v>
      </c>
    </row>
    <row r="11" spans="1:11" s="25" customFormat="1" ht="30" x14ac:dyDescent="0.2">
      <c r="A11" s="22">
        <v>3</v>
      </c>
      <c r="B11" s="24" t="s">
        <v>67</v>
      </c>
      <c r="C11" s="23">
        <v>2</v>
      </c>
      <c r="D11" s="36">
        <v>25900</v>
      </c>
      <c r="E11" s="36">
        <f>C11*D11</f>
        <v>51800</v>
      </c>
      <c r="F11" s="36">
        <v>28848</v>
      </c>
      <c r="G11" s="36">
        <f>F11*C11</f>
        <v>57696</v>
      </c>
      <c r="H11" s="36">
        <v>33660</v>
      </c>
      <c r="I11" s="36">
        <f>H11*C11</f>
        <v>67320</v>
      </c>
      <c r="J11" s="36">
        <f>ROUND(((D11+F11+H11)/3),2)</f>
        <v>29469.33</v>
      </c>
      <c r="K11" s="36">
        <f>J11*C11</f>
        <v>58938.66</v>
      </c>
    </row>
    <row r="12" spans="1:11" s="29" customFormat="1" ht="15.75" x14ac:dyDescent="0.2">
      <c r="A12" s="27" t="s">
        <v>28</v>
      </c>
      <c r="B12" s="27"/>
      <c r="C12" s="28">
        <v>4</v>
      </c>
      <c r="D12" s="37"/>
      <c r="E12" s="37">
        <f>SUM(E9:E11)</f>
        <v>141400</v>
      </c>
      <c r="F12" s="37"/>
      <c r="G12" s="37">
        <f>SUM(G9:G11)</f>
        <v>141572</v>
      </c>
      <c r="H12" s="37"/>
      <c r="I12" s="37">
        <f>SUM(I9:I11)</f>
        <v>152180</v>
      </c>
      <c r="J12" s="37"/>
      <c r="K12" s="37">
        <f>SUM(K9:K11)</f>
        <v>145050.66</v>
      </c>
    </row>
    <row r="13" spans="1:11" s="29" customFormat="1" ht="15.75" x14ac:dyDescent="0.2">
      <c r="A13" s="30"/>
      <c r="B13" s="30"/>
      <c r="C13" s="31"/>
      <c r="K13" s="34"/>
    </row>
    <row r="14" spans="1:11" s="2" customFormat="1" x14ac:dyDescent="0.2">
      <c r="A14" s="50" t="s">
        <v>65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</row>
    <row r="15" spans="1:11" s="2" customFormat="1" x14ac:dyDescent="0.2">
      <c r="A15" s="50" t="s">
        <v>73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</row>
    <row r="16" spans="1:11" s="2" customFormat="1" x14ac:dyDescent="0.2">
      <c r="A16" s="38"/>
      <c r="B16" s="38"/>
      <c r="C16" s="38"/>
      <c r="D16" s="38"/>
      <c r="E16" s="38"/>
      <c r="F16" s="38"/>
      <c r="G16" s="38"/>
      <c r="H16" s="38"/>
      <c r="K16" s="39"/>
    </row>
    <row r="17" spans="1:11" s="2" customFormat="1" x14ac:dyDescent="0.2">
      <c r="A17" s="38"/>
      <c r="B17" s="38"/>
      <c r="C17" s="38"/>
      <c r="D17" s="38"/>
      <c r="E17" s="38"/>
      <c r="F17" s="38"/>
      <c r="G17" s="38"/>
      <c r="H17" s="38"/>
      <c r="K17" s="39"/>
    </row>
    <row r="18" spans="1:11" s="25" customFormat="1" ht="18" x14ac:dyDescent="0.25">
      <c r="A18" s="47" t="s">
        <v>68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s="25" customFormat="1" x14ac:dyDescent="0.2">
      <c r="K19" s="33"/>
    </row>
    <row r="20" spans="1:11" s="25" customFormat="1" x14ac:dyDescent="0.2">
      <c r="K20" s="33"/>
    </row>
  </sheetData>
  <mergeCells count="15">
    <mergeCell ref="A1:K1"/>
    <mergeCell ref="F7:G7"/>
    <mergeCell ref="H7:I7"/>
    <mergeCell ref="K7:K8"/>
    <mergeCell ref="A7:A8"/>
    <mergeCell ref="A2:K2"/>
    <mergeCell ref="A3:K3"/>
    <mergeCell ref="A5:K5"/>
    <mergeCell ref="D7:E7"/>
    <mergeCell ref="A18:K18"/>
    <mergeCell ref="B7:B8"/>
    <mergeCell ref="A15:K15"/>
    <mergeCell ref="A14:K14"/>
    <mergeCell ref="J7:J8"/>
    <mergeCell ref="C7:C8"/>
  </mergeCells>
  <phoneticPr fontId="8" type="noConversion"/>
  <hyperlinks>
    <hyperlink ref="D7" r:id="rId1" display="http://www.nix.ru"/>
    <hyperlink ref="F7" r:id="rId2" display="http://www.nix.ru"/>
    <hyperlink ref="H7" r:id="rId3" display="http://www.nix.ru"/>
  </hyperlinks>
  <pageMargins left="0.19685039370078741" right="0.19685039370078741" top="0.98425196850393704" bottom="0.39370078740157483" header="0.51181102362204722" footer="0.51181102362204722"/>
  <pageSetup paperSize="9" scale="90" fitToHeight="4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Центроспас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 Н.Ф.</dc:creator>
  <cp:lastModifiedBy>Николай Гаврилов</cp:lastModifiedBy>
  <cp:lastPrinted>2026-07-30T10:09:07Z</cp:lastPrinted>
  <dcterms:created xsi:type="dcterms:W3CDTF">2010-05-04T08:44:07Z</dcterms:created>
  <dcterms:modified xsi:type="dcterms:W3CDTF">2026-08-03T06:24:00Z</dcterms:modified>
</cp:coreProperties>
</file>