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обосн" sheetId="8" r:id="rId1"/>
  </sheets>
  <calcPr calcId="152511"/>
</workbook>
</file>

<file path=xl/calcChain.xml><?xml version="1.0" encoding="utf-8"?>
<calcChain xmlns="http://schemas.openxmlformats.org/spreadsheetml/2006/main">
  <c r="N15" i="8" l="1"/>
  <c r="O15" i="8" s="1"/>
  <c r="L15" i="8"/>
  <c r="M15" i="8" s="1"/>
  <c r="K15" i="8"/>
  <c r="K16" i="8" l="1"/>
  <c r="L16" i="8"/>
  <c r="N16" i="8"/>
  <c r="O16" i="8" s="1"/>
  <c r="P16" i="8" s="1"/>
  <c r="Q16" i="8" s="1"/>
  <c r="M16" i="8" l="1"/>
  <c r="P15" i="8"/>
  <c r="Q15" i="8" s="1"/>
  <c r="Q17" i="8" s="1"/>
</calcChain>
</file>

<file path=xl/sharedStrings.xml><?xml version="1.0" encoding="utf-8"?>
<sst xmlns="http://schemas.openxmlformats.org/spreadsheetml/2006/main" count="42" uniqueCount="41">
  <si>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</si>
  <si>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</si>
  <si>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</si>
  <si>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</si>
  <si>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</si>
  <si>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</si>
  <si>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</si>
  <si>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</si>
  <si>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</si>
  <si>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</si>
  <si>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</si>
  <si>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</si>
  <si>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</si>
  <si>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</si>
  <si>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</si>
  <si>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</si>
  <si>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</si>
  <si>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</si>
  <si>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</si>
  <si>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</si>
  <si>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</si>
  <si>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Приложение № 2 к Извещению о проведении электронного аукциона</t>
  </si>
  <si>
    <t>Основные характеристики объекта закупки</t>
  </si>
  <si>
    <t>Обоснование НМЦК</t>
  </si>
  <si>
    <t>В соответствии с условиями, указанными в контракте (Описанием объекта закупки)</t>
  </si>
  <si>
    <t>В ходе проведения анализа рынка были направлены запросы потенциальным поставщикам о предоставлении ценовой информации. На основании информации о полученных ценах, рассчитана НМЦК.</t>
  </si>
  <si>
    <t xml:space="preserve"> Метод сопоставимых рыночных цен (анализа рынка), согласно части 6 статьи 22 Федерального закона от 05.04.2013  № 44-ФЗ «О контрактной системе в сфере закупок товаров, работ, услуг для обеспечения государственных и муниципальных нужд» является приоритетным для определения и обоснования начальной (максимальной) цены контракта.      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</si>
  <si>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567.                                                                                      </t>
  </si>
  <si>
    <t xml:space="preserve">Валюта, используемая для формирования цены контракта и расчетов с поставщиком (подрядчиком, исполнителем) – Российский рубль.
</t>
  </si>
  <si>
    <t>Поставщик№1</t>
  </si>
  <si>
    <t>Поставщик№2</t>
  </si>
  <si>
    <t>Поставщик№3</t>
  </si>
  <si>
    <t>Ф.И.О. исполнителя:                                         Панков К.М. 89519098006</t>
  </si>
  <si>
    <t>Обоснование начальной (максимальной) цены контракта
товаров для нужд ФКУ КП-51</t>
  </si>
  <si>
    <t>шт</t>
  </si>
  <si>
    <t>Поставщик №4</t>
  </si>
  <si>
    <t>Поставщик №5</t>
  </si>
  <si>
    <t>ОКА-92МТ газоанализатор переносной</t>
  </si>
  <si>
    <t>Противогаз шланговый ПШ-2</t>
  </si>
  <si>
    <t xml:space="preserve">На основании вышеизложенного начальная максимальная цена контракта:93674 (девяногсто три тысячи шестьсот семьдесят четыре) рубля 28 копеек.
</t>
  </si>
  <si>
    <r>
      <t>Дата подготовки обоснования НМЦК  23.07</t>
    </r>
    <r>
      <rPr>
        <sz val="12"/>
        <rFont val="Times New Roman"/>
        <family val="1"/>
        <charset val="204"/>
      </rPr>
      <t>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</si>
</sst>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164" fontId="11" fillId="3" borderId="1" xfId="0" applyNumberFormat="1" applyFont="1" applyFill="1" applyBorder="1" applyAlignment="1">
      <alignment horizontal="distributed" vertical="center" wrapText="1" justifyLastLine="1"/>
    </xf>
    <xf numFmtId="0" fontId="11" fillId="3" borderId="1" xfId="0" applyFont="1" applyFill="1" applyBorder="1" applyAlignment="1">
      <alignment horizontal="distributed" vertical="center" justifyLastLine="1"/>
    </xf>
    <xf numFmtId="10" fontId="11" fillId="3" borderId="1" xfId="0" applyNumberFormat="1" applyFont="1" applyFill="1" applyBorder="1" applyAlignment="1">
      <alignment horizontal="distributed" vertical="center" justifyLastLine="1"/>
    </xf>
    <xf numFmtId="2" fontId="11" fillId="3" borderId="1" xfId="0" applyNumberFormat="1" applyFont="1" applyFill="1" applyBorder="1" applyAlignment="1">
      <alignment horizontal="distributed" vertical="center" wrapText="1" justifyLastLine="1"/>
    </xf>
    <xf numFmtId="165" fontId="11" fillId="3" borderId="1" xfId="0" applyNumberFormat="1" applyFont="1" applyFill="1" applyBorder="1" applyAlignment="1">
      <alignment horizontal="distributed" vertical="center" wrapText="1" justifyLastLine="1"/>
    </xf>
    <xf numFmtId="4" fontId="11" fillId="3" borderId="1" xfId="0" applyNumberFormat="1" applyFont="1" applyFill="1" applyBorder="1" applyAlignment="1">
      <alignment horizontal="center" vertical="center" wrapText="1" justifyLastLine="1"/>
    </xf>
    <xf numFmtId="1" fontId="11" fillId="3" borderId="1" xfId="0" applyNumberFormat="1" applyFont="1" applyFill="1" applyBorder="1" applyAlignment="1">
      <alignment horizontal="center" vertical="center" wrapText="1" justifyLastLine="1"/>
    </xf>
    <xf numFmtId="0" fontId="6" fillId="4" borderId="3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top" wrapText="1"/>
    </xf>
    <xf numFmtId="0" fontId="10" fillId="0" borderId="1" xfId="0" applyFont="1" applyBorder="1"/>
    <xf numFmtId="0" fontId="13" fillId="2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5" xfId="0" applyFont="1" applyBorder="1"/>
    <xf numFmtId="0" fontId="3" fillId="0" borderId="0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11" fillId="0" borderId="0" xfId="0" applyFont="1" applyFill="1" applyBorder="1" applyAlignment="1" applyProtection="1">
      <alignment vertical="center"/>
      <protection locked="0"/>
    </xf>
    <xf numFmtId="2" fontId="5" fillId="3" borderId="0" xfId="0" applyNumberFormat="1" applyFont="1" applyFill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5" borderId="8" xfId="0" applyFont="1" applyFill="1" applyBorder="1" applyAlignment="1">
      <alignment horizontal="center" vertical="center" textRotation="90" wrapText="1"/>
    </xf>
    <xf numFmtId="4" fontId="13" fillId="0" borderId="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13</xdr:row>
      <xdr:rowOff>952500</xdr:rowOff>
    </xdr:from>
    <xdr:to>
      <xdr:col>13</xdr:col>
      <xdr:colOff>0</xdr:colOff>
      <xdr:row>13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13</xdr:row>
      <xdr:rowOff>923925</xdr:rowOff>
    </xdr:from>
    <xdr:to>
      <xdr:col>11</xdr:col>
      <xdr:colOff>1019175</xdr:colOff>
      <xdr:row>13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13</xdr:row>
      <xdr:rowOff>1600200</xdr:rowOff>
    </xdr:from>
    <xdr:to>
      <xdr:col>13</xdr:col>
      <xdr:colOff>1504950</xdr:colOff>
      <xdr:row>13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14</xdr:row>
      <xdr:rowOff>1600200</xdr:rowOff>
    </xdr:from>
    <xdr:to>
      <xdr:col>13</xdr:col>
      <xdr:colOff>1504950</xdr:colOff>
      <xdr:row>14</xdr:row>
      <xdr:rowOff>1962150</xdr:rowOff>
    </xdr:to>
    <xdr:pic>
      <xdr:nvPicPr>
        <xdr:cNvPr id="7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3246" y="5954486"/>
          <a:ext cx="148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14</xdr:row>
      <xdr:rowOff>1600200</xdr:rowOff>
    </xdr:from>
    <xdr:to>
      <xdr:col>13</xdr:col>
      <xdr:colOff>1504950</xdr:colOff>
      <xdr:row>14</xdr:row>
      <xdr:rowOff>1962150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3246" y="5954486"/>
          <a:ext cx="148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2"/>
  <sheetViews>
    <sheetView tabSelected="1" view="pageBreakPreview" topLeftCell="A11" zoomScale="84" zoomScaleSheetLayoutView="84" workbookViewId="0">
      <selection activeCell="A28" sqref="A28:P28"/>
    </sheetView>
  </sheetViews>
  <sheetFormatPr defaultRowHeight="12.75" x14ac:dyDescent="0.2"/>
  <cols>
    <col min="1" max="1" width="4.7109375" style="1" customWidth="1"/>
    <col min="2" max="2" width="42" style="1" customWidth="1"/>
    <col min="3" max="3" width="5.85546875" style="1" customWidth="1"/>
    <col min="4" max="4" width="6.85546875" style="1" customWidth="1"/>
    <col min="5" max="5" width="9.7109375" style="1" customWidth="1"/>
    <col min="6" max="9" width="9.85546875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4.5703125" style="1" customWidth="1"/>
    <col min="18" max="163" width="9.140625" style="34"/>
    <col min="164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164" ht="15.75" hidden="1" x14ac:dyDescent="0.25">
      <c r="L1" s="2" t="s">
        <v>1</v>
      </c>
    </row>
    <row r="2" spans="1:164" ht="15.75" customHeight="1" x14ac:dyDescent="0.25">
      <c r="L2" s="2"/>
      <c r="M2" s="65" t="s">
        <v>21</v>
      </c>
      <c r="N2" s="66"/>
      <c r="O2" s="66"/>
      <c r="P2" s="66"/>
      <c r="Q2" s="66"/>
    </row>
    <row r="3" spans="1:164" ht="15.75" x14ac:dyDescent="0.25">
      <c r="L3" s="2"/>
      <c r="O3" s="81"/>
      <c r="P3" s="81"/>
      <c r="Q3" s="81"/>
    </row>
    <row r="4" spans="1:164" ht="31.5" customHeight="1" x14ac:dyDescent="0.2">
      <c r="A4" s="49" t="s">
        <v>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64" ht="4.5" customHeight="1" x14ac:dyDescent="0.2">
      <c r="A5" s="32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64" ht="22.5" customHeight="1" x14ac:dyDescent="0.2">
      <c r="A6" s="32"/>
      <c r="B6" s="32"/>
      <c r="C6" s="32"/>
      <c r="D6" s="32"/>
      <c r="E6" s="32"/>
      <c r="F6" s="32"/>
      <c r="G6" s="46"/>
      <c r="H6" s="46"/>
      <c r="I6" s="32"/>
      <c r="J6" s="32"/>
      <c r="K6" s="32"/>
      <c r="L6" s="32"/>
      <c r="M6" s="32"/>
      <c r="N6" s="32"/>
      <c r="O6" s="32"/>
      <c r="P6" s="32"/>
      <c r="Q6" s="32"/>
    </row>
    <row r="7" spans="1:164" ht="53.25" customHeight="1" x14ac:dyDescent="0.2">
      <c r="A7" s="32"/>
      <c r="B7" s="32"/>
      <c r="C7" s="57" t="s">
        <v>27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spans="1:164" ht="44.25" customHeight="1" x14ac:dyDescent="0.2">
      <c r="A8" s="57" t="s">
        <v>22</v>
      </c>
      <c r="B8" s="57"/>
      <c r="C8" s="67" t="s">
        <v>24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pans="1:164" ht="60.75" customHeight="1" x14ac:dyDescent="0.2">
      <c r="A9" s="55" t="s">
        <v>17</v>
      </c>
      <c r="B9" s="56"/>
      <c r="C9" s="72" t="s">
        <v>26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0" spans="1:164" ht="33" customHeight="1" x14ac:dyDescent="0.2">
      <c r="A10" s="55" t="s">
        <v>23</v>
      </c>
      <c r="B10" s="69"/>
      <c r="C10" s="72" t="s">
        <v>25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4"/>
    </row>
    <row r="11" spans="1:164" ht="21.75" customHeight="1" x14ac:dyDescent="0.2">
      <c r="C11" s="78" t="s">
        <v>28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80"/>
    </row>
    <row r="12" spans="1:164" ht="27" customHeight="1" x14ac:dyDescent="0.2">
      <c r="A12" s="55" t="s">
        <v>18</v>
      </c>
      <c r="B12" s="56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64" x14ac:dyDescent="0.2">
      <c r="A13" s="50" t="s">
        <v>2</v>
      </c>
      <c r="B13" s="50" t="s">
        <v>20</v>
      </c>
      <c r="C13" s="52" t="s">
        <v>3</v>
      </c>
      <c r="D13" s="52" t="s">
        <v>0</v>
      </c>
      <c r="E13" s="54" t="s">
        <v>4</v>
      </c>
      <c r="F13" s="54"/>
      <c r="G13" s="54"/>
      <c r="H13" s="54"/>
      <c r="I13" s="54"/>
      <c r="J13" s="54"/>
      <c r="K13" s="76" t="s">
        <v>5</v>
      </c>
      <c r="L13" s="76"/>
      <c r="M13" s="76"/>
      <c r="N13" s="77" t="s">
        <v>6</v>
      </c>
      <c r="O13" s="77"/>
      <c r="P13" s="77"/>
      <c r="Q13" s="77"/>
    </row>
    <row r="14" spans="1:164" ht="135" customHeight="1" x14ac:dyDescent="0.2">
      <c r="A14" s="51"/>
      <c r="B14" s="51"/>
      <c r="C14" s="53"/>
      <c r="D14" s="53"/>
      <c r="E14" s="41" t="s">
        <v>29</v>
      </c>
      <c r="F14" s="41" t="s">
        <v>30</v>
      </c>
      <c r="G14" s="41" t="s">
        <v>31</v>
      </c>
      <c r="H14" s="41" t="s">
        <v>35</v>
      </c>
      <c r="I14" s="41" t="s">
        <v>36</v>
      </c>
      <c r="J14" s="26" t="s">
        <v>7</v>
      </c>
      <c r="K14" s="26" t="s">
        <v>8</v>
      </c>
      <c r="L14" s="27" t="s">
        <v>9</v>
      </c>
      <c r="M14" s="27" t="s">
        <v>10</v>
      </c>
      <c r="N14" s="27" t="s">
        <v>11</v>
      </c>
      <c r="O14" s="26" t="s">
        <v>12</v>
      </c>
      <c r="P14" s="26" t="s">
        <v>13</v>
      </c>
      <c r="Q14" s="26" t="s">
        <v>14</v>
      </c>
    </row>
    <row r="15" spans="1:164" s="28" customFormat="1" ht="45" customHeight="1" x14ac:dyDescent="0.25">
      <c r="A15" s="29">
        <v>1</v>
      </c>
      <c r="B15" s="82" t="s">
        <v>38</v>
      </c>
      <c r="C15" s="43" t="s">
        <v>34</v>
      </c>
      <c r="D15" s="44">
        <v>1</v>
      </c>
      <c r="E15" s="30">
        <v>20143.400000000001</v>
      </c>
      <c r="F15" s="31">
        <v>86242</v>
      </c>
      <c r="G15" s="31">
        <v>92982</v>
      </c>
      <c r="H15" s="31">
        <v>18700</v>
      </c>
      <c r="I15" s="30">
        <v>57100</v>
      </c>
      <c r="J15" s="25">
        <v>5</v>
      </c>
      <c r="K15" s="19">
        <f>AVERAGE(E15:I15)</f>
        <v>55033.48</v>
      </c>
      <c r="L15" s="20">
        <f>STDEV(E15:I15)</f>
        <v>35198.621588806571</v>
      </c>
      <c r="M15" s="21">
        <f>L15/K15</f>
        <v>0.63958560477742943</v>
      </c>
      <c r="N15" s="22">
        <f>((D15/J15)*(SUM(E15:I15)))</f>
        <v>55033.48000000001</v>
      </c>
      <c r="O15" s="23">
        <f>N15/D15</f>
        <v>55033.48000000001</v>
      </c>
      <c r="P15" s="24">
        <f>ROUND(O15,2)</f>
        <v>55033.48</v>
      </c>
      <c r="Q15" s="24">
        <f>P15*D15</f>
        <v>55033.48</v>
      </c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3"/>
    </row>
    <row r="16" spans="1:164" s="35" customFormat="1" ht="45" customHeight="1" x14ac:dyDescent="0.25">
      <c r="A16" s="29">
        <v>2</v>
      </c>
      <c r="B16" s="82" t="s">
        <v>37</v>
      </c>
      <c r="C16" s="43" t="s">
        <v>34</v>
      </c>
      <c r="D16" s="44">
        <v>1</v>
      </c>
      <c r="E16" s="30">
        <v>20940</v>
      </c>
      <c r="F16" s="31">
        <v>54095</v>
      </c>
      <c r="G16" s="31">
        <v>21289</v>
      </c>
      <c r="H16" s="31">
        <v>25120</v>
      </c>
      <c r="I16" s="30">
        <v>71760</v>
      </c>
      <c r="J16" s="25">
        <v>5</v>
      </c>
      <c r="K16" s="19">
        <f t="shared" ref="K16" si="0">AVERAGE(E16:I16)</f>
        <v>38640.800000000003</v>
      </c>
      <c r="L16" s="20">
        <f t="shared" ref="L16" si="1">STDEV(E16:I16)</f>
        <v>23091.822268933218</v>
      </c>
      <c r="M16" s="21">
        <f t="shared" ref="M16" si="2">L16/K16</f>
        <v>0.5976020752399851</v>
      </c>
      <c r="N16" s="22">
        <f t="shared" ref="N16" si="3">((D16/J16)*(SUM(E16:I16)))</f>
        <v>38640.800000000003</v>
      </c>
      <c r="O16" s="23">
        <f t="shared" ref="O16" si="4">N16/D16</f>
        <v>38640.800000000003</v>
      </c>
      <c r="P16" s="24">
        <f t="shared" ref="P16" si="5">ROUND(O16,2)</f>
        <v>38640.800000000003</v>
      </c>
      <c r="Q16" s="24">
        <f t="shared" ref="Q16" si="6">P16*D16</f>
        <v>38640.800000000003</v>
      </c>
    </row>
    <row r="17" spans="1:163" ht="14.25" x14ac:dyDescent="0.2">
      <c r="A17" s="3"/>
      <c r="B17" s="4"/>
      <c r="C17" s="5"/>
      <c r="D17" s="5"/>
      <c r="E17" s="6"/>
      <c r="F17" s="6"/>
      <c r="G17" s="6"/>
      <c r="H17" s="6"/>
      <c r="I17" s="6"/>
      <c r="J17" s="7"/>
      <c r="K17" s="8"/>
      <c r="L17" s="9"/>
      <c r="M17" s="10"/>
      <c r="N17" s="11"/>
      <c r="O17" s="12"/>
      <c r="P17" s="11" t="s">
        <v>15</v>
      </c>
      <c r="Q17" s="42">
        <f>SUM(Q15:Q16)</f>
        <v>93674.28</v>
      </c>
    </row>
    <row r="18" spans="1:163" ht="15.75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13"/>
      <c r="L18" s="14"/>
      <c r="M18" s="14"/>
      <c r="N18" s="14"/>
      <c r="O18" s="14"/>
      <c r="P18" s="14"/>
      <c r="Q18" s="13"/>
    </row>
    <row r="19" spans="1:163" ht="15.75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3"/>
      <c r="L19" s="14"/>
      <c r="M19" s="14"/>
      <c r="N19" s="14"/>
      <c r="O19" s="14"/>
      <c r="P19" s="14"/>
      <c r="Q19" s="13"/>
    </row>
    <row r="20" spans="1:163" ht="15.75" x14ac:dyDescent="0.2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13"/>
    </row>
    <row r="21" spans="1:163" ht="24" customHeight="1" x14ac:dyDescent="0.2">
      <c r="A21" s="62" t="s">
        <v>39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13"/>
    </row>
    <row r="22" spans="1:163" ht="15.75" x14ac:dyDescent="0.2">
      <c r="A22" s="40"/>
      <c r="B22" s="40"/>
      <c r="C22" s="40"/>
      <c r="D22" s="40"/>
      <c r="E22" s="40"/>
      <c r="F22" s="40"/>
      <c r="G22" s="45"/>
      <c r="H22" s="45"/>
      <c r="I22" s="40"/>
      <c r="J22" s="40"/>
      <c r="K22" s="13"/>
      <c r="L22" s="14"/>
      <c r="M22" s="14"/>
      <c r="N22" s="14"/>
      <c r="O22" s="14"/>
      <c r="P22" s="14"/>
      <c r="Q22" s="13"/>
    </row>
    <row r="23" spans="1:163" ht="16.5" customHeight="1" x14ac:dyDescent="0.2">
      <c r="A23" s="4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39"/>
    </row>
    <row r="24" spans="1:163" ht="36" customHeight="1" x14ac:dyDescent="0.2">
      <c r="A24" s="4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13"/>
    </row>
    <row r="25" spans="1:163" ht="15.75" customHeight="1" x14ac:dyDescent="0.2">
      <c r="A25" s="48" t="s">
        <v>19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1:163" s="16" customFormat="1" ht="75.75" customHeight="1" x14ac:dyDescent="0.25">
      <c r="A26" s="48" t="s">
        <v>16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</row>
    <row r="27" spans="1:163" s="15" customFormat="1" ht="34.5" customHeight="1" x14ac:dyDescent="0.25">
      <c r="A27" s="75"/>
      <c r="B27" s="75"/>
      <c r="C27" s="71" t="s">
        <v>40</v>
      </c>
      <c r="D27" s="71"/>
      <c r="E27" s="71"/>
      <c r="F27" s="71"/>
      <c r="G27" s="71"/>
      <c r="H27" s="71"/>
      <c r="I27" s="71"/>
      <c r="J27" s="71"/>
      <c r="K27" s="71"/>
      <c r="L27" s="17"/>
      <c r="M27" s="17"/>
      <c r="N27" s="17"/>
      <c r="O27" s="17"/>
      <c r="P27" s="17"/>
      <c r="Q27" s="1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</row>
    <row r="28" spans="1:163" s="15" customFormat="1" ht="15.75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1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</row>
    <row r="29" spans="1:163" s="17" customFormat="1" ht="15.75" customHeight="1" x14ac:dyDescent="0.25">
      <c r="A29" s="63" t="s">
        <v>32</v>
      </c>
      <c r="B29" s="63"/>
      <c r="C29" s="63"/>
      <c r="D29" s="63"/>
      <c r="E29" s="63"/>
      <c r="F29" s="63"/>
      <c r="G29" s="63"/>
      <c r="H29" s="63"/>
      <c r="I29" s="63"/>
      <c r="J29" s="1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</row>
    <row r="30" spans="1:163" s="17" customFormat="1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</row>
    <row r="32" spans="1:163" s="17" customFormat="1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</row>
  </sheetData>
  <mergeCells count="31">
    <mergeCell ref="A29:I29"/>
    <mergeCell ref="A28:P28"/>
    <mergeCell ref="M2:Q2"/>
    <mergeCell ref="C8:Q8"/>
    <mergeCell ref="A10:B10"/>
    <mergeCell ref="C7:Q7"/>
    <mergeCell ref="C27:K27"/>
    <mergeCell ref="A12:B12"/>
    <mergeCell ref="C9:Q9"/>
    <mergeCell ref="A25:Q25"/>
    <mergeCell ref="A27:B27"/>
    <mergeCell ref="C10:Q10"/>
    <mergeCell ref="K13:M13"/>
    <mergeCell ref="N13:Q13"/>
    <mergeCell ref="C11:Q11"/>
    <mergeCell ref="O3:Q3"/>
    <mergeCell ref="A18:J18"/>
    <mergeCell ref="A26:Q26"/>
    <mergeCell ref="A4:Q4"/>
    <mergeCell ref="A13:A14"/>
    <mergeCell ref="B13:B14"/>
    <mergeCell ref="C13:C14"/>
    <mergeCell ref="D13:D14"/>
    <mergeCell ref="E13:J13"/>
    <mergeCell ref="A9:B9"/>
    <mergeCell ref="A8:B8"/>
    <mergeCell ref="B5:Q5"/>
    <mergeCell ref="C12:Q12"/>
    <mergeCell ref="B23:P24"/>
    <mergeCell ref="A20:P20"/>
    <mergeCell ref="A21:P21"/>
  </mergeCells>
  <pageMargins left="0.41" right="0.41" top="0.62" bottom="0.35433070866141736" header="0.2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2026-07-23T02:10:35Z</dcterms:modified>
</cp:coreProperties>
</file>