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6.03.2023-данные Apacer\! ДОГОВОРА ФИЦ ИнБЮМ-44-ФЗ-ЕП 2026 !!!\---------173-ВУЗ-онлайн-Я\КП+НМЦК\"/>
    </mc:Choice>
  </mc:AlternateContent>
  <xr:revisionPtr revIDLastSave="0" documentId="13_ncr:1_{1D3DFEA3-9A2B-449D-9A0E-4396D67AD184}" xr6:coauthVersionLast="37" xr6:coauthVersionMax="47" xr10:uidLastSave="{00000000-0000-0000-0000-000000000000}"/>
  <bookViews>
    <workbookView xWindow="0" yWindow="0" windowWidth="28800" windowHeight="12225" xr2:uid="{00000000-000D-0000-FFFF-FFFF00000000}"/>
  </bookViews>
  <sheets>
    <sheet name="ОБОСНОВАНИЕ НМЦК" sheetId="4" r:id="rId1"/>
  </sheets>
  <calcPr calcId="162913"/>
</workbook>
</file>

<file path=xl/calcChain.xml><?xml version="1.0" encoding="utf-8"?>
<calcChain xmlns="http://schemas.openxmlformats.org/spreadsheetml/2006/main">
  <c r="O7" i="4" l="1"/>
  <c r="L6" i="4" l="1"/>
  <c r="M6" i="4" s="1"/>
  <c r="N6" i="4" s="1"/>
  <c r="O6" i="4" s="1"/>
  <c r="I6" i="4"/>
  <c r="J6" i="4" s="1"/>
  <c r="K6" i="4" s="1"/>
  <c r="L5" i="4"/>
  <c r="M5" i="4" s="1"/>
  <c r="N5" i="4" s="1"/>
  <c r="O5" i="4" s="1"/>
  <c r="I5" i="4"/>
  <c r="J5" i="4" s="1"/>
  <c r="K5" i="4" s="1"/>
  <c r="I9" i="4" l="1"/>
</calcChain>
</file>

<file path=xl/sharedStrings.xml><?xml version="1.0" encoding="utf-8"?>
<sst xmlns="http://schemas.openxmlformats.org/spreadsheetml/2006/main" count="34" uniqueCount="32">
  <si>
    <t>№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</si>
  <si>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</si>
  <si>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</si>
  <si>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</si>
  <si>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</si>
  <si>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</si>
  <si>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</si>
  <si>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</si>
  <si>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</si>
  <si>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</si>
  <si>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</si>
  <si>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Федеральное государственное бюджетное учреждение науки Федеральный исследовательский центр «Институт биологии южных морей имени А.О.Ковалевского РАН» (ФИЦ ИнБЮМ)</t>
  </si>
  <si>
    <t>ОБОСНОВАНИЕ НАЧАЛЬНОЙ (МАКСИМАЛЬНОЙ) ЦЕНЫ КОНТРАКТА</t>
  </si>
  <si>
    <t>В результате проведенного выше расчета НМЦК составила, руб.:</t>
  </si>
  <si>
    <t>1.</t>
  </si>
  <si>
    <t>ОКПД2</t>
  </si>
  <si>
    <t>Наименование предмета закупки</t>
  </si>
  <si>
    <t>Ед. изм.</t>
  </si>
  <si>
    <t xml:space="preserve">* Используемый метод определения и обоснования начальной (максимальной) цены Контракта – метод сопоставимых рыночных цен (анализа рынка) (п. 1 ч. 1 ст. 22 Федерального закона от 05.04.2013 № 44-ФЗ). 
ОБОСНОВАНИЕ ВЫБРАННОГО МЕТОДА ОБОСНОВАНИЯ НАЧАЛЬНОЙ (МАКСИМАЛЬНОЙ) ЦЕНЫ КОНТРАКТА: в соответствии со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было проведено исследование рынка методом сопоставимых рыночных цен (анализ рынка) на товары / работы / услуги, соотвествующие предмету закупки, и получено 3 (три) ценовых предложения. </t>
  </si>
  <si>
    <t>Источник ценовой информации (руб./ед.изм.)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</si>
  <si>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</si>
  <si>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шт.</t>
  </si>
  <si>
    <t>2.</t>
  </si>
  <si>
    <t>58.29.50.000 — Услуги по предоставлению лицензий на право использовать компьютерное программное обеспечение</t>
  </si>
  <si>
    <t xml:space="preserve">ИЦИ 1
(вх. № 425 от 27.02.2026)
</t>
  </si>
  <si>
    <t xml:space="preserve">ИЦИ 2
(вх. № 426 от 27.02.2026)
</t>
  </si>
  <si>
    <t xml:space="preserve">ИЦИ 3
(вх. № 427 от 27.02.2026)
</t>
  </si>
  <si>
    <t>(Пятьдесят тысяч семьсот тридцать восемь рублей 98 копеек).</t>
  </si>
  <si>
    <t xml:space="preserve">ИТОГО, стартовая цена = 49 606,95 руб. </t>
  </si>
  <si>
    <r>
      <t xml:space="preserve">
</t>
    </r>
    <r>
      <rPr>
        <u/>
        <sz val="12"/>
        <rFont val="Times New Roman"/>
        <family val="1"/>
        <charset val="204"/>
      </rPr>
      <t>Главный специалист по закупкам Контрактной службы ОУПОиЗД  ФИЦ ИнБЮМ</t>
    </r>
    <r>
      <rPr>
        <sz val="12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(должность)</t>
    </r>
    <r>
      <rPr>
        <sz val="12"/>
        <rFont val="Times New Roman"/>
        <family val="1"/>
        <charset val="204"/>
      </rPr>
      <t xml:space="preserve">
_________________ /Н.Ю. Тимченко/
</t>
    </r>
    <r>
      <rPr>
        <sz val="10"/>
        <rFont val="Times New Roman"/>
        <family val="1"/>
        <charset val="204"/>
      </rPr>
      <t>(подпись/расшифровка подписи)</t>
    </r>
    <r>
      <rPr>
        <sz val="12"/>
        <rFont val="Times New Roman"/>
        <family val="1"/>
        <charset val="204"/>
      </rPr>
      <t xml:space="preserve">
«17» марта 2026 г.
</t>
    </r>
  </si>
  <si>
    <t xml:space="preserve">Предоставление права использования на ПК «ВУЗ онлайн»* (реестровая запись № 25596 от 20.12.2024) сроком на 1 год с дополнительными функциональными возможностями для периодического контроля защищенного подключения Суперсервису «Поступление в вуз онлайн»:
- Сертификат активации сервиса совместной технической поддержки ПО VipNet Client for Windows (КС2), сеть 13833, сроком на 1 год, уровень–Расширенный – 1 экземпляр на весь комплект лицензий.
- Сертификат активации сервиса совместной технической поддержки ПО ViPNet PKI Client 1.x на срок 1 год, уровень–Расширенный – 1 экземпляр на весь комплект лицензий.
</t>
  </si>
  <si>
    <t>Предоставление права использования Средства защиты информации Secret Net Studio 8 (реестровая запись № 3855 от 16.08.2017) сроком на 1 год в комплектации «Максимальная защита» с дополнительными функциональными возможностями на 1 компьютер: защита от НСД; контроль устройств; защита диска и шифрование контейнеров; персональный межсетевой экран; антивирус (технология Касперского); обнаружение и предотвращение вторжений.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</si>
</sst>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/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8" fillId="0" borderId="0" xfId="0" applyFont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" fontId="9" fillId="2" borderId="0" xfId="0" applyNumberFormat="1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4" fontId="9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4" fontId="2" fillId="0" borderId="0" xfId="0" applyNumberFormat="1" applyFont="1"/>
    <xf numFmtId="0" fontId="2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8" fillId="0" borderId="0" xfId="0" applyNumberFormat="1" applyFont="1"/>
    <xf numFmtId="0" fontId="5" fillId="0" borderId="1" xfId="0" applyFont="1" applyBorder="1" applyAlignment="1">
      <alignment vertical="center" wrapText="1"/>
    </xf>
    <xf numFmtId="4" fontId="1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4" fontId="10" fillId="2" borderId="0" xfId="0" applyNumberFormat="1" applyFont="1" applyFill="1"/>
    <xf numFmtId="0" fontId="1" fillId="4" borderId="1" xfId="0" applyFont="1" applyFill="1" applyBorder="1" applyAlignment="1">
      <alignment horizontal="center" vertical="top" wrapText="1"/>
    </xf>
    <xf numFmtId="4" fontId="13" fillId="3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4" fontId="14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10" fillId="3" borderId="0" xfId="0" applyFont="1" applyFill="1" applyAlignment="1">
      <alignment vertical="center"/>
    </xf>
    <xf numFmtId="0" fontId="12" fillId="3" borderId="0" xfId="0" applyFont="1" applyFill="1"/>
    <xf numFmtId="0" fontId="14" fillId="5" borderId="0" xfId="0" applyFont="1" applyFill="1" applyAlignment="1">
      <alignment vertical="top" wrapText="1"/>
    </xf>
    <xf numFmtId="0" fontId="15" fillId="5" borderId="0" xfId="0" applyFont="1" applyFill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/>
    <xf numFmtId="0" fontId="1" fillId="0" borderId="2" xfId="0" applyFont="1" applyBorder="1" applyAlignment="1">
      <alignment horizontal="center" vertical="top" wrapText="1"/>
    </xf>
    <xf numFmtId="0" fontId="8" fillId="0" borderId="3" xfId="0" applyFont="1" applyBorder="1"/>
    <xf numFmtId="0" fontId="8" fillId="0" borderId="4" xfId="0" applyFont="1" applyBorder="1"/>
    <xf numFmtId="0" fontId="4" fillId="0" borderId="0" xfId="0" applyFont="1" applyAlignment="1">
      <alignment horizontal="right" vertical="center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3</xdr:row>
      <xdr:rowOff>952500</xdr:rowOff>
    </xdr:from>
    <xdr:to>
      <xdr:col>9</xdr:col>
      <xdr:colOff>0</xdr:colOff>
      <xdr:row>3</xdr:row>
      <xdr:rowOff>1304925</xdr:rowOff>
    </xdr:to>
    <xdr:pic>
      <xdr:nvPicPr>
        <xdr:cNvPr id="8227" name="Picture 1">
          <a:extLst>
            <a:ext uri="{FF2B5EF4-FFF2-40B4-BE49-F238E27FC236}">
              <a16:creationId xmlns:a16="http://schemas.microsoft.com/office/drawing/2014/main" id="{BC6B8649-FB98-4EDA-D30F-9B4481C5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</xdr:row>
      <xdr:rowOff>1238250</xdr:rowOff>
    </xdr:from>
    <xdr:to>
      <xdr:col>9</xdr:col>
      <xdr:colOff>457200</xdr:colOff>
      <xdr:row>3</xdr:row>
      <xdr:rowOff>1466850</xdr:rowOff>
    </xdr:to>
    <xdr:pic>
      <xdr:nvPicPr>
        <xdr:cNvPr id="8228" name="Picture 6">
          <a:extLst>
            <a:ext uri="{FF2B5EF4-FFF2-40B4-BE49-F238E27FC236}">
              <a16:creationId xmlns:a16="http://schemas.microsoft.com/office/drawing/2014/main" id="{99FC900E-8F76-9D59-6DAB-B8DC4343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952500</xdr:rowOff>
    </xdr:from>
    <xdr:to>
      <xdr:col>9</xdr:col>
      <xdr:colOff>0</xdr:colOff>
      <xdr:row>3</xdr:row>
      <xdr:rowOff>1304925</xdr:rowOff>
    </xdr:to>
    <xdr:pic>
      <xdr:nvPicPr>
        <xdr:cNvPr id="8229" name="Picture 1">
          <a:extLst>
            <a:ext uri="{FF2B5EF4-FFF2-40B4-BE49-F238E27FC236}">
              <a16:creationId xmlns:a16="http://schemas.microsoft.com/office/drawing/2014/main" id="{3B4FE925-69A0-3ADB-E81A-17F96290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</xdr:row>
      <xdr:rowOff>1238250</xdr:rowOff>
    </xdr:from>
    <xdr:to>
      <xdr:col>9</xdr:col>
      <xdr:colOff>457200</xdr:colOff>
      <xdr:row>3</xdr:row>
      <xdr:rowOff>1466850</xdr:rowOff>
    </xdr:to>
    <xdr:pic>
      <xdr:nvPicPr>
        <xdr:cNvPr id="8230" name="Picture 6">
          <a:extLst>
            <a:ext uri="{FF2B5EF4-FFF2-40B4-BE49-F238E27FC236}">
              <a16:creationId xmlns:a16="http://schemas.microsoft.com/office/drawing/2014/main" id="{5FBD2F6A-19A5-2CD5-BC6E-3C782096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8231" name="Picture 1">
          <a:extLst>
            <a:ext uri="{FF2B5EF4-FFF2-40B4-BE49-F238E27FC236}">
              <a16:creationId xmlns:a16="http://schemas.microsoft.com/office/drawing/2014/main" id="{999306B0-8701-40F7-8883-7BC68461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00325"/>
          <a:ext cx="819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1019175</xdr:colOff>
      <xdr:row>3</xdr:row>
      <xdr:rowOff>1362075</xdr:rowOff>
    </xdr:to>
    <xdr:pic>
      <xdr:nvPicPr>
        <xdr:cNvPr id="8232" name="Picture 2">
          <a:extLst>
            <a:ext uri="{FF2B5EF4-FFF2-40B4-BE49-F238E27FC236}">
              <a16:creationId xmlns:a16="http://schemas.microsoft.com/office/drawing/2014/main" id="{2B515695-ECC1-1E65-2C4E-9DA1C55D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25717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</xdr:row>
      <xdr:rowOff>1600200</xdr:rowOff>
    </xdr:from>
    <xdr:to>
      <xdr:col>11</xdr:col>
      <xdr:colOff>1504950</xdr:colOff>
      <xdr:row>3</xdr:row>
      <xdr:rowOff>1962150</xdr:rowOff>
    </xdr:to>
    <xdr:pic>
      <xdr:nvPicPr>
        <xdr:cNvPr id="8233" name="Picture 5">
          <a:extLst>
            <a:ext uri="{FF2B5EF4-FFF2-40B4-BE49-F238E27FC236}">
              <a16:creationId xmlns:a16="http://schemas.microsoft.com/office/drawing/2014/main" id="{01E9FCAC-8FD5-B316-559D-E60858E8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0" y="324802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8234" name="Picture 6">
          <a:extLst>
            <a:ext uri="{FF2B5EF4-FFF2-40B4-BE49-F238E27FC236}">
              <a16:creationId xmlns:a16="http://schemas.microsoft.com/office/drawing/2014/main" id="{8AB4576F-8D15-6727-E53B-95C311C9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6"/>
  <sheetViews>
    <sheetView tabSelected="1" workbookViewId="0">
      <selection activeCell="F6" sqref="F6"/>
    </sheetView>
  </sheetViews>
  <sheetFormatPr defaultRowHeight="12.75" x14ac:dyDescent="0.2"/>
  <cols>
    <col min="1" max="1" width="4.28515625" style="2" customWidth="1"/>
    <col min="2" max="2" width="33.5703125" style="2" customWidth="1"/>
    <col min="3" max="3" width="17.5703125" style="2" customWidth="1"/>
    <col min="4" max="4" width="8.42578125" style="2" customWidth="1"/>
    <col min="5" max="5" width="8.140625" style="2" customWidth="1"/>
    <col min="6" max="6" width="16" style="2" customWidth="1"/>
    <col min="7" max="7" width="14.7109375" style="2" customWidth="1"/>
    <col min="8" max="8" width="14.5703125" style="2" customWidth="1"/>
    <col min="9" max="9" width="19.140625" style="2" customWidth="1"/>
    <col min="10" max="10" width="19.7109375" style="2" customWidth="1"/>
    <col min="11" max="11" width="12.5703125" style="2" customWidth="1"/>
    <col min="12" max="12" width="29" style="2" customWidth="1"/>
    <col min="13" max="13" width="16.42578125" style="2" customWidth="1"/>
    <col min="14" max="14" width="13.7109375" style="2" customWidth="1"/>
    <col min="15" max="15" width="17.85546875" style="2" customWidth="1"/>
    <col min="16" max="16384" width="9.140625" style="2"/>
  </cols>
  <sheetData>
    <row r="1" spans="1:30" ht="39" customHeight="1" x14ac:dyDescent="0.2">
      <c r="A1" s="38" t="s">
        <v>12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  <c r="N1" s="39"/>
      <c r="O1" s="39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ht="39" customHeight="1" x14ac:dyDescent="0.25">
      <c r="A2" s="42" t="s">
        <v>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  <c r="N2" s="43"/>
      <c r="O2" s="4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39" customHeight="1" x14ac:dyDescent="0.2">
      <c r="A3" s="49" t="s">
        <v>0</v>
      </c>
      <c r="B3" s="30" t="s">
        <v>16</v>
      </c>
      <c r="C3" s="40" t="s">
        <v>15</v>
      </c>
      <c r="D3" s="30" t="s">
        <v>17</v>
      </c>
      <c r="E3" s="30" t="s">
        <v>1</v>
      </c>
      <c r="F3" s="30" t="s">
        <v>19</v>
      </c>
      <c r="G3" s="30"/>
      <c r="H3" s="30"/>
      <c r="I3" s="48" t="s">
        <v>9</v>
      </c>
      <c r="J3" s="48"/>
      <c r="K3" s="48"/>
      <c r="L3" s="44" t="s">
        <v>5</v>
      </c>
      <c r="M3" s="45"/>
      <c r="N3" s="45"/>
      <c r="O3" s="46"/>
    </row>
    <row r="4" spans="1:30" ht="159" customHeight="1" x14ac:dyDescent="0.2">
      <c r="A4" s="49"/>
      <c r="B4" s="30"/>
      <c r="C4" s="41"/>
      <c r="D4" s="30"/>
      <c r="E4" s="30"/>
      <c r="F4" s="24" t="s">
        <v>24</v>
      </c>
      <c r="G4" s="24" t="s">
        <v>25</v>
      </c>
      <c r="H4" s="24" t="s">
        <v>26</v>
      </c>
      <c r="I4" s="3" t="s">
        <v>4</v>
      </c>
      <c r="J4" s="3" t="s">
        <v>2</v>
      </c>
      <c r="K4" s="3" t="s">
        <v>3</v>
      </c>
      <c r="L4" s="1" t="s">
        <v>10</v>
      </c>
      <c r="M4" s="4" t="s">
        <v>6</v>
      </c>
      <c r="N4" s="4" t="s">
        <v>7</v>
      </c>
      <c r="O4" s="4" t="s">
        <v>8</v>
      </c>
    </row>
    <row r="5" spans="1:30" s="27" customFormat="1" ht="267.75" x14ac:dyDescent="0.25">
      <c r="A5" s="14" t="s">
        <v>14</v>
      </c>
      <c r="B5" s="19" t="s">
        <v>30</v>
      </c>
      <c r="C5" s="26" t="s">
        <v>23</v>
      </c>
      <c r="D5" s="21" t="s">
        <v>21</v>
      </c>
      <c r="E5" s="21">
        <v>1</v>
      </c>
      <c r="F5" s="22">
        <v>43839</v>
      </c>
      <c r="G5" s="25">
        <v>41935.949999999997</v>
      </c>
      <c r="H5" s="22">
        <v>43429</v>
      </c>
      <c r="I5" s="8">
        <f>AVERAGE(F5:H5)</f>
        <v>43067.98333333333</v>
      </c>
      <c r="J5" s="17">
        <f>SQRT(((SUM((POWER(F5-I5,2)),(POWER(G5-I5,2)),(POWER(H5-I5,2)))/(COLUMNS(F5:H5)-1))))</f>
        <v>1001.5735623674063</v>
      </c>
      <c r="K5" s="17">
        <f>J5/I5*100</f>
        <v>2.3255641078327862</v>
      </c>
      <c r="L5" s="17">
        <f>((E5/3)*(SUM(F5:H5)))</f>
        <v>43067.98333333333</v>
      </c>
      <c r="M5" s="17">
        <f>L5/E5</f>
        <v>43067.98333333333</v>
      </c>
      <c r="N5" s="17">
        <f>ROUND(M5,2)</f>
        <v>43067.98</v>
      </c>
      <c r="O5" s="17">
        <f>N5*E5</f>
        <v>43067.98</v>
      </c>
    </row>
    <row r="6" spans="1:30" s="27" customFormat="1" ht="178.5" x14ac:dyDescent="0.25">
      <c r="A6" s="14" t="s">
        <v>22</v>
      </c>
      <c r="B6" s="19" t="s">
        <v>31</v>
      </c>
      <c r="C6" s="26" t="s">
        <v>23</v>
      </c>
      <c r="D6" s="21" t="s">
        <v>21</v>
      </c>
      <c r="E6" s="21">
        <v>1</v>
      </c>
      <c r="F6" s="22">
        <v>7671</v>
      </c>
      <c r="G6" s="25">
        <v>7671</v>
      </c>
      <c r="H6" s="22">
        <v>7671</v>
      </c>
      <c r="I6" s="8">
        <f>AVERAGE(F6:H6)</f>
        <v>7671</v>
      </c>
      <c r="J6" s="17">
        <f>SQRT(((SUM((POWER(F6-I6,2)),(POWER(G6-I6,2)),(POWER(H6-I6,2)))/(COLUMNS(F6:H6)-1))))</f>
        <v>0</v>
      </c>
      <c r="K6" s="17">
        <f>J6/I6*100</f>
        <v>0</v>
      </c>
      <c r="L6" s="17">
        <f>((E6/3)*(SUM(F6:H6)))</f>
        <v>7671</v>
      </c>
      <c r="M6" s="17">
        <f>L6/E6</f>
        <v>7671</v>
      </c>
      <c r="N6" s="17">
        <f>ROUND(M6,2)</f>
        <v>7671</v>
      </c>
      <c r="O6" s="17">
        <f>N6*E6</f>
        <v>7671</v>
      </c>
    </row>
    <row r="7" spans="1:30" ht="18" customHeight="1" x14ac:dyDescent="0.35">
      <c r="A7" s="16"/>
      <c r="B7" s="16"/>
      <c r="C7" s="16"/>
      <c r="D7" s="16"/>
      <c r="E7" s="16"/>
      <c r="F7" s="15"/>
      <c r="G7" s="28"/>
      <c r="H7" s="15"/>
      <c r="I7" s="16"/>
      <c r="J7" s="16"/>
      <c r="K7" s="16"/>
      <c r="L7" s="16"/>
      <c r="M7" s="16"/>
      <c r="N7" s="16"/>
      <c r="O7" s="23">
        <f>SUM(O5:O6)</f>
        <v>50738.98</v>
      </c>
    </row>
    <row r="9" spans="1:30" ht="15.75" customHeight="1" x14ac:dyDescent="0.3">
      <c r="A9" s="47" t="s">
        <v>13</v>
      </c>
      <c r="B9" s="47"/>
      <c r="C9" s="47"/>
      <c r="D9" s="47"/>
      <c r="E9" s="47"/>
      <c r="F9" s="47"/>
      <c r="G9" s="47"/>
      <c r="H9" s="47"/>
      <c r="I9" s="20">
        <f>O7</f>
        <v>50738.98</v>
      </c>
      <c r="J9" s="34" t="s">
        <v>27</v>
      </c>
      <c r="K9" s="35"/>
      <c r="L9" s="35"/>
      <c r="M9" s="35"/>
      <c r="N9" s="35"/>
      <c r="O9" s="35"/>
    </row>
    <row r="10" spans="1:30" ht="15.75" customHeight="1" x14ac:dyDescent="0.2">
      <c r="A10" s="11"/>
      <c r="B10" s="12"/>
      <c r="C10" s="12"/>
      <c r="D10" s="12"/>
      <c r="E10" s="12"/>
      <c r="F10" s="12"/>
      <c r="G10" s="12"/>
      <c r="H10" s="12"/>
      <c r="I10" s="13"/>
      <c r="J10" s="10"/>
      <c r="K10" s="5"/>
      <c r="L10" s="6"/>
      <c r="O10" s="9"/>
    </row>
    <row r="11" spans="1:30" ht="72.75" customHeight="1" x14ac:dyDescent="0.2">
      <c r="A11" s="31" t="s">
        <v>18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3"/>
      <c r="N11" s="33"/>
      <c r="O11" s="33"/>
    </row>
    <row r="12" spans="1:30" ht="18.75" customHeight="1" x14ac:dyDescent="0.2">
      <c r="A12" s="16" t="s">
        <v>20</v>
      </c>
    </row>
    <row r="14" spans="1:30" ht="26.25" x14ac:dyDescent="0.2">
      <c r="B14" s="36" t="s">
        <v>28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</row>
    <row r="16" spans="1:30" ht="102.75" customHeight="1" x14ac:dyDescent="0.2">
      <c r="B16" s="29" t="s">
        <v>29</v>
      </c>
      <c r="C16" s="29"/>
      <c r="D16" s="29"/>
      <c r="E16" s="29"/>
      <c r="F16" s="29"/>
      <c r="I16" s="18"/>
      <c r="M16" s="18"/>
    </row>
  </sheetData>
  <mergeCells count="15">
    <mergeCell ref="A1:O1"/>
    <mergeCell ref="C3:C4"/>
    <mergeCell ref="A2:O2"/>
    <mergeCell ref="L3:O3"/>
    <mergeCell ref="A9:H9"/>
    <mergeCell ref="F3:H3"/>
    <mergeCell ref="I3:K3"/>
    <mergeCell ref="A3:A4"/>
    <mergeCell ref="B16:F16"/>
    <mergeCell ref="B3:B4"/>
    <mergeCell ref="D3:D4"/>
    <mergeCell ref="E3:E4"/>
    <mergeCell ref="A11:O11"/>
    <mergeCell ref="J9:O9"/>
    <mergeCell ref="B14:O14"/>
  </mergeCells>
  <phoneticPr fontId="0" type="noConversion"/>
  <printOptions horizontalCentered="1"/>
  <pageMargins left="0.59055118110236227" right="0.59055118110236227" top="0.78740157480314965" bottom="0.39370078740157483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Nataly</cp:lastModifiedBy>
  <cp:lastPrinted>2023-12-12T15:15:49Z</cp:lastPrinted>
  <dcterms:created xsi:type="dcterms:W3CDTF">2014-01-15T18:15:09Z</dcterms:created>
  <dcterms:modified xsi:type="dcterms:W3CDTF">2026-03-18T20:17:47Z</dcterms:modified>
</cp:coreProperties>
</file>