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mba.local\fmba\УКСиКД\Лариса\ЗАКУПКИ\2026\Запросы КП\Курск\холод 020_березка\"/>
    </mc:Choice>
  </mc:AlternateContent>
  <bookViews>
    <workbookView xWindow="0" yWindow="0" windowWidth="28800" windowHeight="11235"/>
  </bookViews>
  <sheets>
    <sheet name="НМЦК" sheetId="2" r:id="rId1"/>
  </sheets>
  <definedNames>
    <definedName name="_Hlk65444936" localSheetId="0">НМЦК!#REF!</definedName>
    <definedName name="_Hlk65445246" localSheetId="0">НМЦК!#REF!</definedName>
  </definedNames>
  <calcPr calcId="152511"/>
</workbook>
</file>

<file path=xl/calcChain.xml><?xml version="1.0" encoding="utf-8"?>
<calcChain xmlns="http://schemas.openxmlformats.org/spreadsheetml/2006/main">
  <c r="M7" i="2" l="1"/>
  <c r="N7" i="2" s="1"/>
  <c r="O7" i="2" s="1"/>
  <c r="L7" i="2"/>
  <c r="J7" i="2"/>
  <c r="I7" i="2"/>
  <c r="M6" i="2"/>
  <c r="N6" i="2" s="1"/>
  <c r="O6" i="2" s="1"/>
  <c r="L6" i="2"/>
  <c r="J6" i="2"/>
  <c r="I6" i="2"/>
  <c r="K6" i="2" l="1"/>
  <c r="K7" i="2"/>
  <c r="M5" i="2"/>
  <c r="L5" i="2" l="1"/>
  <c r="J5" i="2"/>
  <c r="I5" i="2"/>
  <c r="N5" i="2" l="1"/>
  <c r="O5" i="2" s="1"/>
  <c r="O8" i="2" s="1"/>
  <c r="K5" i="2"/>
</calcChain>
</file>

<file path=xl/sharedStrings.xml><?xml version="1.0" encoding="utf-8"?>
<sst xmlns="http://schemas.openxmlformats.org/spreadsheetml/2006/main" count="33" uniqueCount="28">
  <si>
    <t>Обоснование начальной (максимальной) цены контракта</t>
  </si>
  <si>
    <t>Наименование предмета контракта</t>
  </si>
  <si>
    <t>Существенные условия исполнения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</si>
  <si>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</si>
  <si>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</si>
  <si>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</si>
  <si>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</si>
  <si>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</si>
  <si>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</si>
  <si>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</si>
  <si>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</si>
  <si>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</si>
  <si>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</si>
  <si>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(вверх/вниз) до сотых долей после запятой (руб.)</t>
  </si>
  <si>
    <t>Приложение 1 к документации об аукционе в электронной форме</t>
  </si>
  <si>
    <t>в соответствии с техническим заданием</t>
  </si>
  <si>
    <t>НМЦК с учетом округления цены  (руб.)**</t>
  </si>
  <si>
    <t>** Поступившие коммерческие предложения отражают стоимость всего всего списка требуемого к поставке оборудования. Так как использование расходных материалов и проведение то в период гарантиного срока эксплуатации медиздения не предусмотрено, расчет начальной цены единицы медизделия сделан в соответствии с п. 12 Приказа Минздрава от 15.05.2020 № 450н</t>
  </si>
  <si>
    <t>Источник финансирования за счет средств федерального бюджета:</t>
  </si>
  <si>
    <t>*Определение НМЦК произведено Заказчиком в соответствии с   Приказом Минздрава России от 15.05.2020 N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</t>
  </si>
  <si>
    <t>№ этапа</t>
  </si>
  <si>
    <t>штука</t>
  </si>
  <si>
    <t>Холодильник фармацевтический</t>
  </si>
  <si>
    <t>Холодильник для крови</t>
  </si>
  <si>
    <t>Поставщик №1 КП № 137-26 от 04.02.2026</t>
  </si>
  <si>
    <t>Поставщик №2 КП № 260204/7 от 05.02.2026</t>
  </si>
  <si>
    <t>Поставщик №3 КП № 36 от 05.02.2026</t>
  </si>
  <si>
    <t>Заказчиком размещен запрос о предоставлении ценовой  информации №0173100009126000020  в ЕИС, а так же были направлены хапросы цен потенциальным поставщикам которые осуществляли поставку по идентичным товарам согласно информации с официального сайта ЕИС, получены 3 (три) коммерческих предложения.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</si>
</sst>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5" x14ac:knownFonts="1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8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3" borderId="0" applyBorder="0" applyProtection="0"/>
    <xf numFmtId="0" fontId="13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1" fillId="0" borderId="0" xfId="0" applyFont="1" applyBorder="1"/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3" fontId="12" fillId="0" borderId="1" xfId="1" applyFont="1" applyBorder="1" applyAlignment="1">
      <alignment vertical="center"/>
    </xf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43" fontId="12" fillId="0" borderId="0" xfId="1" applyFont="1" applyBorder="1" applyAlignment="1">
      <alignment vertical="center"/>
    </xf>
    <xf numFmtId="4" fontId="7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</cellXfs>
  <cellStyles count="4">
    <cellStyle name="TableStyleLight1" xfId="2"/>
    <cellStyle name="Обычный" xfId="0" builtinId="0"/>
    <cellStyle name="Обычный 3" xfId="3"/>
    <cellStyle name="Финансовый" xfId="1" builtin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873125</xdr:colOff>
      <xdr:row>3</xdr:row>
      <xdr:rowOff>495300</xdr:rowOff>
    </xdr:from>
    <xdr:to>
      <xdr:col>9</xdr:col>
      <xdr:colOff>908050</xdr:colOff>
      <xdr:row>3</xdr:row>
      <xdr:rowOff>949325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xmlns="" id="{53E5D170-9FD4-4840-9206-0D88A6B47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2200" y="1819275"/>
          <a:ext cx="95885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134257</xdr:colOff>
      <xdr:row>3</xdr:row>
      <xdr:rowOff>1482272</xdr:rowOff>
    </xdr:from>
    <xdr:to>
      <xdr:col>11</xdr:col>
      <xdr:colOff>1836057</xdr:colOff>
      <xdr:row>3</xdr:row>
      <xdr:rowOff>1837872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xmlns="" id="{70155DFD-6B13-B84B-9E65-81D2E4432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0344" y="2840620"/>
          <a:ext cx="17018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342900</xdr:colOff>
      <xdr:row>3</xdr:row>
      <xdr:rowOff>1244600</xdr:rowOff>
    </xdr:from>
    <xdr:to>
      <xdr:col>11</xdr:col>
      <xdr:colOff>520700</xdr:colOff>
      <xdr:row>3</xdr:row>
      <xdr:rowOff>1473200</xdr:rowOff>
    </xdr:to>
    <xdr:pic>
      <xdr:nvPicPr>
        <xdr:cNvPr id="33" name="Picture 6">
          <a:extLst>
            <a:ext uri="{FF2B5EF4-FFF2-40B4-BE49-F238E27FC236}">
              <a16:creationId xmlns:a16="http://schemas.microsoft.com/office/drawing/2014/main" xmlns="" id="{10368E9D-23B9-F54F-A08E-BB648A3C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8987" y="2602948"/>
          <a:ext cx="177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1574800</xdr:colOff>
      <xdr:row>4</xdr:row>
      <xdr:rowOff>88900</xdr:rowOff>
    </xdr:from>
    <xdr:to>
      <xdr:col>1</xdr:col>
      <xdr:colOff>1574800</xdr:colOff>
      <xdr:row>4</xdr:row>
      <xdr:rowOff>88900</xdr:rowOff>
    </xdr:to>
    <xdr:pic>
      <xdr:nvPicPr>
        <xdr:cNvPr id="10" name="Picture 269" descr="http://www.drevprom.com/img/130_2.jpg">
          <a:extLst>
            <a:ext uri="{FF2B5EF4-FFF2-40B4-BE49-F238E27FC236}">
              <a16:creationId xmlns:a16="http://schemas.microsoft.com/office/drawing/2014/main" xmlns="" id="{D58E4B6D-CBE5-1F44-A964-9D697A097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025" y="3660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1574800</xdr:colOff>
      <xdr:row>4</xdr:row>
      <xdr:rowOff>88900</xdr:rowOff>
    </xdr:from>
    <xdr:to>
      <xdr:col>1</xdr:col>
      <xdr:colOff>1574800</xdr:colOff>
      <xdr:row>4</xdr:row>
      <xdr:rowOff>88900</xdr:rowOff>
    </xdr:to>
    <xdr:pic>
      <xdr:nvPicPr>
        <xdr:cNvPr id="11" name="Picture 269" descr="http://www.drevprom.com/img/130_2.jpg">
          <a:extLst>
            <a:ext uri="{FF2B5EF4-FFF2-40B4-BE49-F238E27FC236}">
              <a16:creationId xmlns:a16="http://schemas.microsoft.com/office/drawing/2014/main" xmlns="" id="{68AEAEA3-3552-2448-A593-35A9CBEBC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025" y="3660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1574800</xdr:colOff>
      <xdr:row>4</xdr:row>
      <xdr:rowOff>88900</xdr:rowOff>
    </xdr:from>
    <xdr:to>
      <xdr:col>1</xdr:col>
      <xdr:colOff>1574800</xdr:colOff>
      <xdr:row>4</xdr:row>
      <xdr:rowOff>88900</xdr:rowOff>
    </xdr:to>
    <xdr:pic>
      <xdr:nvPicPr>
        <xdr:cNvPr id="12" name="Picture 269" descr="http://www.drevprom.com/img/130_2.jpg">
          <a:extLst>
            <a:ext uri="{FF2B5EF4-FFF2-40B4-BE49-F238E27FC236}">
              <a16:creationId xmlns:a16="http://schemas.microsoft.com/office/drawing/2014/main" xmlns="" id="{40EB3663-1BE6-8849-B352-F821274A9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025" y="3660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1574800</xdr:colOff>
      <xdr:row>4</xdr:row>
      <xdr:rowOff>88900</xdr:rowOff>
    </xdr:from>
    <xdr:to>
      <xdr:col>1</xdr:col>
      <xdr:colOff>1574800</xdr:colOff>
      <xdr:row>4</xdr:row>
      <xdr:rowOff>88900</xdr:rowOff>
    </xdr:to>
    <xdr:pic>
      <xdr:nvPicPr>
        <xdr:cNvPr id="13" name="Picture 269" descr="http://www.drevprom.com/img/130_2.jpg">
          <a:extLst>
            <a:ext uri="{FF2B5EF4-FFF2-40B4-BE49-F238E27FC236}">
              <a16:creationId xmlns:a16="http://schemas.microsoft.com/office/drawing/2014/main" xmlns="" id="{473E578C-05F0-BD4E-9BEA-45A87B16B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025" y="3660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134257</xdr:colOff>
      <xdr:row>4</xdr:row>
      <xdr:rowOff>1482272</xdr:rowOff>
    </xdr:from>
    <xdr:to>
      <xdr:col>11</xdr:col>
      <xdr:colOff>1836057</xdr:colOff>
      <xdr:row>4</xdr:row>
      <xdr:rowOff>1837872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xmlns="" id="{70155DFD-6B13-B84B-9E65-81D2E4432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9970" y="2449059"/>
          <a:ext cx="1692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342900</xdr:colOff>
      <xdr:row>4</xdr:row>
      <xdr:rowOff>1244600</xdr:rowOff>
    </xdr:from>
    <xdr:to>
      <xdr:col>11</xdr:col>
      <xdr:colOff>520700</xdr:colOff>
      <xdr:row>4</xdr:row>
      <xdr:rowOff>1473200</xdr:rowOff>
    </xdr:to>
    <xdr:pic>
      <xdr:nvPicPr>
        <xdr:cNvPr id="14" name="Picture 6">
          <a:extLst>
            <a:ext uri="{FF2B5EF4-FFF2-40B4-BE49-F238E27FC236}">
              <a16:creationId xmlns:a16="http://schemas.microsoft.com/office/drawing/2014/main" xmlns="" id="{10368E9D-23B9-F54F-A08E-BB648A3C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8613" y="2449512"/>
          <a:ext cx="177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1574800</xdr:colOff>
      <xdr:row>5</xdr:row>
      <xdr:rowOff>88900</xdr:rowOff>
    </xdr:from>
    <xdr:to>
      <xdr:col>1</xdr:col>
      <xdr:colOff>1574800</xdr:colOff>
      <xdr:row>5</xdr:row>
      <xdr:rowOff>88900</xdr:rowOff>
    </xdr:to>
    <xdr:pic>
      <xdr:nvPicPr>
        <xdr:cNvPr id="15" name="Picture 269" descr="http://www.drevprom.com/img/130_2.jpg">
          <a:extLst>
            <a:ext uri="{FF2B5EF4-FFF2-40B4-BE49-F238E27FC236}">
              <a16:creationId xmlns:a16="http://schemas.microsoft.com/office/drawing/2014/main" xmlns="" id="{D58E4B6D-CBE5-1F44-A964-9D697A097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0563" y="25368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1574800</xdr:colOff>
      <xdr:row>5</xdr:row>
      <xdr:rowOff>88900</xdr:rowOff>
    </xdr:from>
    <xdr:to>
      <xdr:col>1</xdr:col>
      <xdr:colOff>1574800</xdr:colOff>
      <xdr:row>5</xdr:row>
      <xdr:rowOff>88900</xdr:rowOff>
    </xdr:to>
    <xdr:pic>
      <xdr:nvPicPr>
        <xdr:cNvPr id="16" name="Picture 269" descr="http://www.drevprom.com/img/130_2.jpg">
          <a:extLst>
            <a:ext uri="{FF2B5EF4-FFF2-40B4-BE49-F238E27FC236}">
              <a16:creationId xmlns:a16="http://schemas.microsoft.com/office/drawing/2014/main" xmlns="" id="{68AEAEA3-3552-2448-A593-35A9CBEBC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0563" y="25368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1574800</xdr:colOff>
      <xdr:row>5</xdr:row>
      <xdr:rowOff>88900</xdr:rowOff>
    </xdr:from>
    <xdr:to>
      <xdr:col>1</xdr:col>
      <xdr:colOff>1574800</xdr:colOff>
      <xdr:row>5</xdr:row>
      <xdr:rowOff>88900</xdr:rowOff>
    </xdr:to>
    <xdr:pic>
      <xdr:nvPicPr>
        <xdr:cNvPr id="17" name="Picture 269" descr="http://www.drevprom.com/img/130_2.jpg">
          <a:extLst>
            <a:ext uri="{FF2B5EF4-FFF2-40B4-BE49-F238E27FC236}">
              <a16:creationId xmlns:a16="http://schemas.microsoft.com/office/drawing/2014/main" xmlns="" id="{40EB3663-1BE6-8849-B352-F821274A9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0563" y="25368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1574800</xdr:colOff>
      <xdr:row>5</xdr:row>
      <xdr:rowOff>88900</xdr:rowOff>
    </xdr:from>
    <xdr:to>
      <xdr:col>1</xdr:col>
      <xdr:colOff>1574800</xdr:colOff>
      <xdr:row>5</xdr:row>
      <xdr:rowOff>88900</xdr:rowOff>
    </xdr:to>
    <xdr:pic>
      <xdr:nvPicPr>
        <xdr:cNvPr id="18" name="Picture 269" descr="http://www.drevprom.com/img/130_2.jpg">
          <a:extLst>
            <a:ext uri="{FF2B5EF4-FFF2-40B4-BE49-F238E27FC236}">
              <a16:creationId xmlns:a16="http://schemas.microsoft.com/office/drawing/2014/main" xmlns="" id="{473E578C-05F0-BD4E-9BEA-45A87B16B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0563" y="25368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134257</xdr:colOff>
      <xdr:row>5</xdr:row>
      <xdr:rowOff>1482272</xdr:rowOff>
    </xdr:from>
    <xdr:to>
      <xdr:col>11</xdr:col>
      <xdr:colOff>1836057</xdr:colOff>
      <xdr:row>5</xdr:row>
      <xdr:rowOff>1837872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xmlns="" id="{70155DFD-6B13-B84B-9E65-81D2E4432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9970" y="2449059"/>
          <a:ext cx="1692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342900</xdr:colOff>
      <xdr:row>5</xdr:row>
      <xdr:rowOff>1244600</xdr:rowOff>
    </xdr:from>
    <xdr:to>
      <xdr:col>11</xdr:col>
      <xdr:colOff>520700</xdr:colOff>
      <xdr:row>5</xdr:row>
      <xdr:rowOff>1473200</xdr:rowOff>
    </xdr:to>
    <xdr:pic>
      <xdr:nvPicPr>
        <xdr:cNvPr id="20" name="Picture 6">
          <a:extLst>
            <a:ext uri="{FF2B5EF4-FFF2-40B4-BE49-F238E27FC236}">
              <a16:creationId xmlns:a16="http://schemas.microsoft.com/office/drawing/2014/main" xmlns="" id="{10368E9D-23B9-F54F-A08E-BB648A3C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8613" y="2449512"/>
          <a:ext cx="177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1574800</xdr:colOff>
      <xdr:row>6</xdr:row>
      <xdr:rowOff>88900</xdr:rowOff>
    </xdr:from>
    <xdr:to>
      <xdr:col>1</xdr:col>
      <xdr:colOff>1574800</xdr:colOff>
      <xdr:row>6</xdr:row>
      <xdr:rowOff>88900</xdr:rowOff>
    </xdr:to>
    <xdr:pic>
      <xdr:nvPicPr>
        <xdr:cNvPr id="21" name="Picture 269" descr="http://www.drevprom.com/img/130_2.jpg">
          <a:extLst>
            <a:ext uri="{FF2B5EF4-FFF2-40B4-BE49-F238E27FC236}">
              <a16:creationId xmlns:a16="http://schemas.microsoft.com/office/drawing/2014/main" xmlns="" id="{D58E4B6D-CBE5-1F44-A964-9D697A097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0563" y="25368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1574800</xdr:colOff>
      <xdr:row>6</xdr:row>
      <xdr:rowOff>88900</xdr:rowOff>
    </xdr:from>
    <xdr:to>
      <xdr:col>1</xdr:col>
      <xdr:colOff>1574800</xdr:colOff>
      <xdr:row>6</xdr:row>
      <xdr:rowOff>88900</xdr:rowOff>
    </xdr:to>
    <xdr:pic>
      <xdr:nvPicPr>
        <xdr:cNvPr id="22" name="Picture 269" descr="http://www.drevprom.com/img/130_2.jpg">
          <a:extLst>
            <a:ext uri="{FF2B5EF4-FFF2-40B4-BE49-F238E27FC236}">
              <a16:creationId xmlns:a16="http://schemas.microsoft.com/office/drawing/2014/main" xmlns="" id="{68AEAEA3-3552-2448-A593-35A9CBEBC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0563" y="25368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1574800</xdr:colOff>
      <xdr:row>6</xdr:row>
      <xdr:rowOff>88900</xdr:rowOff>
    </xdr:from>
    <xdr:to>
      <xdr:col>1</xdr:col>
      <xdr:colOff>1574800</xdr:colOff>
      <xdr:row>6</xdr:row>
      <xdr:rowOff>88900</xdr:rowOff>
    </xdr:to>
    <xdr:pic>
      <xdr:nvPicPr>
        <xdr:cNvPr id="23" name="Picture 269" descr="http://www.drevprom.com/img/130_2.jpg">
          <a:extLst>
            <a:ext uri="{FF2B5EF4-FFF2-40B4-BE49-F238E27FC236}">
              <a16:creationId xmlns:a16="http://schemas.microsoft.com/office/drawing/2014/main" xmlns="" id="{40EB3663-1BE6-8849-B352-F821274A9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0563" y="25368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1574800</xdr:colOff>
      <xdr:row>6</xdr:row>
      <xdr:rowOff>88900</xdr:rowOff>
    </xdr:from>
    <xdr:to>
      <xdr:col>1</xdr:col>
      <xdr:colOff>1574800</xdr:colOff>
      <xdr:row>6</xdr:row>
      <xdr:rowOff>88900</xdr:rowOff>
    </xdr:to>
    <xdr:pic>
      <xdr:nvPicPr>
        <xdr:cNvPr id="24" name="Picture 269" descr="http://www.drevprom.com/img/130_2.jpg">
          <a:extLst>
            <a:ext uri="{FF2B5EF4-FFF2-40B4-BE49-F238E27FC236}">
              <a16:creationId xmlns:a16="http://schemas.microsoft.com/office/drawing/2014/main" xmlns="" id="{473E578C-05F0-BD4E-9BEA-45A87B16B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0563" y="25368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2"/>
  <sheetViews>
    <sheetView tabSelected="1" zoomScaleNormal="100" workbookViewId="0">
      <selection activeCell="B5" sqref="B5"/>
    </sheetView>
  </sheetViews>
  <sheetFormatPr defaultColWidth="9.1328125" defaultRowHeight="13.15" x14ac:dyDescent="0.4"/>
  <cols>
    <col min="1" max="1" width="5.3984375" style="1" bestFit="1" customWidth="1"/>
    <col min="2" max="2" width="38.3984375" style="1" customWidth="1"/>
    <col min="3" max="3" width="13.265625" style="1" customWidth="1"/>
    <col min="4" max="4" width="5.3984375" style="1" bestFit="1" customWidth="1"/>
    <col min="5" max="5" width="5.73046875" style="1" customWidth="1"/>
    <col min="6" max="7" width="16.86328125" style="1" bestFit="1" customWidth="1"/>
    <col min="8" max="8" width="16.86328125" style="1" customWidth="1"/>
    <col min="9" max="9" width="13.86328125" style="1" customWidth="1"/>
    <col min="10" max="10" width="14.73046875" style="1" customWidth="1"/>
    <col min="11" max="11" width="12.3984375" style="1" customWidth="1"/>
    <col min="12" max="12" width="25.59765625" style="1" customWidth="1"/>
    <col min="13" max="13" width="14.86328125" style="1" customWidth="1"/>
    <col min="14" max="14" width="16.3984375" style="1" customWidth="1"/>
    <col min="15" max="15" width="14.1328125" style="1" customWidth="1"/>
    <col min="16" max="16" width="9.1328125" style="1"/>
    <col min="17" max="19" width="11" style="1" hidden="1" customWidth="1"/>
    <col min="20" max="20" width="0" style="1" hidden="1" customWidth="1"/>
    <col min="21" max="16384" width="9.1328125" style="1"/>
  </cols>
  <sheetData>
    <row r="1" spans="1:43" ht="45.75" customHeight="1" x14ac:dyDescent="0.4">
      <c r="N1" s="34" t="s">
        <v>14</v>
      </c>
      <c r="O1" s="34"/>
      <c r="P1" s="3"/>
      <c r="Q1" s="3"/>
      <c r="R1" s="3"/>
      <c r="S1" s="3"/>
      <c r="T1" s="3"/>
      <c r="U1" s="3"/>
      <c r="V1" s="3"/>
      <c r="W1" s="3"/>
      <c r="X1" s="4"/>
      <c r="Y1" s="3"/>
      <c r="Z1" s="3"/>
      <c r="AA1" s="3"/>
      <c r="AB1" s="3"/>
      <c r="AC1" s="3"/>
      <c r="AD1" s="4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pans="1:43" ht="30.75" customHeight="1" x14ac:dyDescent="0.4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pans="1:43" ht="27.95" customHeight="1" x14ac:dyDescent="0.4">
      <c r="A3" s="38" t="s">
        <v>20</v>
      </c>
      <c r="B3" s="38" t="s">
        <v>1</v>
      </c>
      <c r="C3" s="38" t="s">
        <v>2</v>
      </c>
      <c r="D3" s="38" t="s">
        <v>3</v>
      </c>
      <c r="E3" s="38" t="s">
        <v>4</v>
      </c>
      <c r="F3" s="35" t="s">
        <v>5</v>
      </c>
      <c r="G3" s="35"/>
      <c r="H3" s="35"/>
      <c r="I3" s="36" t="s">
        <v>6</v>
      </c>
      <c r="J3" s="36"/>
      <c r="K3" s="36"/>
      <c r="L3" s="37" t="s">
        <v>7</v>
      </c>
      <c r="M3" s="37"/>
      <c r="N3" s="37"/>
      <c r="O3" s="37"/>
    </row>
    <row r="4" spans="1:43" ht="88.5" customHeight="1" x14ac:dyDescent="0.4">
      <c r="A4" s="38"/>
      <c r="B4" s="38"/>
      <c r="C4" s="38"/>
      <c r="D4" s="38"/>
      <c r="E4" s="38"/>
      <c r="F4" s="13" t="s">
        <v>24</v>
      </c>
      <c r="G4" s="13" t="s">
        <v>25</v>
      </c>
      <c r="H4" s="13" t="s">
        <v>26</v>
      </c>
      <c r="I4" s="12" t="s">
        <v>8</v>
      </c>
      <c r="J4" s="12" t="s">
        <v>9</v>
      </c>
      <c r="K4" s="6" t="s">
        <v>10</v>
      </c>
      <c r="L4" s="12" t="s">
        <v>11</v>
      </c>
      <c r="M4" s="12" t="s">
        <v>12</v>
      </c>
      <c r="N4" s="12" t="s">
        <v>13</v>
      </c>
      <c r="O4" s="12" t="s">
        <v>16</v>
      </c>
    </row>
    <row r="5" spans="1:43" ht="88.5" customHeight="1" x14ac:dyDescent="0.4">
      <c r="A5" s="20">
        <v>1</v>
      </c>
      <c r="B5" s="8" t="s">
        <v>22</v>
      </c>
      <c r="C5" s="8" t="s">
        <v>15</v>
      </c>
      <c r="D5" s="7" t="s">
        <v>21</v>
      </c>
      <c r="E5" s="7">
        <v>1</v>
      </c>
      <c r="F5" s="14">
        <v>46100</v>
      </c>
      <c r="G5" s="14">
        <v>49600</v>
      </c>
      <c r="H5" s="14">
        <v>51100</v>
      </c>
      <c r="I5" s="9">
        <f>AVERAGE(F5:H5)</f>
        <v>48933.333333333336</v>
      </c>
      <c r="J5" s="10">
        <f>STDEV(F5:H5)</f>
        <v>2565.8007197234424</v>
      </c>
      <c r="K5" s="10">
        <f>J5/I5*100</f>
        <v>5.2434619612876885</v>
      </c>
      <c r="L5" s="9">
        <f>((E5/3)*(SUM(F5:H5)))</f>
        <v>48933.333333333328</v>
      </c>
      <c r="M5" s="9">
        <f>MIN(F5:H5)</f>
        <v>46100</v>
      </c>
      <c r="N5" s="9">
        <f>ROUND(M5,2)</f>
        <v>46100</v>
      </c>
      <c r="O5" s="11">
        <f>N5*E5</f>
        <v>46100</v>
      </c>
    </row>
    <row r="6" spans="1:43" ht="88.5" customHeight="1" x14ac:dyDescent="0.4">
      <c r="A6" s="29">
        <v>2</v>
      </c>
      <c r="B6" s="8" t="s">
        <v>22</v>
      </c>
      <c r="C6" s="8" t="s">
        <v>15</v>
      </c>
      <c r="D6" s="7" t="s">
        <v>21</v>
      </c>
      <c r="E6" s="7">
        <v>4</v>
      </c>
      <c r="F6" s="14">
        <v>68500</v>
      </c>
      <c r="G6" s="14">
        <v>73640</v>
      </c>
      <c r="H6" s="14">
        <v>75100</v>
      </c>
      <c r="I6" s="9">
        <f>AVERAGE(F6:H6)</f>
        <v>72413.333333333328</v>
      </c>
      <c r="J6" s="10">
        <f>STDEV(F6:H6)</f>
        <v>3466.7756393128957</v>
      </c>
      <c r="K6" s="10">
        <f>J6/I6*100</f>
        <v>4.7874824700509517</v>
      </c>
      <c r="L6" s="9">
        <f>((E6/3)*(SUM(F6:H6)))</f>
        <v>289653.33333333331</v>
      </c>
      <c r="M6" s="9">
        <f>MIN(F6:H6)</f>
        <v>68500</v>
      </c>
      <c r="N6" s="9">
        <f>ROUND(M6,2)</f>
        <v>68500</v>
      </c>
      <c r="O6" s="11">
        <f>N6*E6</f>
        <v>274000</v>
      </c>
    </row>
    <row r="7" spans="1:43" ht="88.5" customHeight="1" x14ac:dyDescent="0.4">
      <c r="A7" s="29">
        <v>3</v>
      </c>
      <c r="B7" s="8" t="s">
        <v>23</v>
      </c>
      <c r="C7" s="8" t="s">
        <v>15</v>
      </c>
      <c r="D7" s="7" t="s">
        <v>21</v>
      </c>
      <c r="E7" s="7">
        <v>2</v>
      </c>
      <c r="F7" s="14">
        <v>83600</v>
      </c>
      <c r="G7" s="14">
        <v>89800</v>
      </c>
      <c r="H7" s="14">
        <v>90500</v>
      </c>
      <c r="I7" s="9">
        <f>AVERAGE(F7:H7)</f>
        <v>87966.666666666672</v>
      </c>
      <c r="J7" s="10">
        <f>STDEV(F7:H7)</f>
        <v>3797.8063843926184</v>
      </c>
      <c r="K7" s="10">
        <f>J7/I7*100</f>
        <v>4.3173244233337833</v>
      </c>
      <c r="L7" s="9">
        <f>((E7/3)*(SUM(F7:H7)))</f>
        <v>175933.33333333331</v>
      </c>
      <c r="M7" s="9">
        <f>MIN(F7:H7)</f>
        <v>83600</v>
      </c>
      <c r="N7" s="9">
        <f>ROUND(M7,2)</f>
        <v>83600</v>
      </c>
      <c r="O7" s="11">
        <f>N7*E7</f>
        <v>167200</v>
      </c>
    </row>
    <row r="8" spans="1:43" ht="29.35" customHeight="1" x14ac:dyDescent="0.4">
      <c r="A8" s="22"/>
      <c r="B8" s="23"/>
      <c r="C8" s="23"/>
      <c r="D8" s="24"/>
      <c r="E8" s="24"/>
      <c r="F8" s="25"/>
      <c r="G8" s="25"/>
      <c r="H8" s="25"/>
      <c r="I8" s="26"/>
      <c r="J8" s="27"/>
      <c r="K8" s="27"/>
      <c r="L8" s="26"/>
      <c r="M8" s="26"/>
      <c r="N8" s="26"/>
      <c r="O8" s="28">
        <f>SUM(O5:O7)</f>
        <v>487300</v>
      </c>
    </row>
    <row r="9" spans="1:43" ht="29.35" customHeight="1" x14ac:dyDescent="0.4">
      <c r="A9" s="33" t="s">
        <v>27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26"/>
      <c r="M9" s="26"/>
      <c r="N9" s="26"/>
      <c r="O9" s="28"/>
    </row>
    <row r="10" spans="1:43" ht="27" customHeight="1" x14ac:dyDescent="0.4">
      <c r="A10" s="31" t="s">
        <v>19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16"/>
      <c r="N10" s="16"/>
      <c r="O10" s="16"/>
      <c r="P10" s="16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</row>
    <row r="11" spans="1:43" ht="25.5" customHeight="1" x14ac:dyDescent="0.4">
      <c r="A11" s="31" t="s">
        <v>17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8"/>
      <c r="O11" s="19"/>
      <c r="P11" s="16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</row>
    <row r="12" spans="1:43" ht="14.25" x14ac:dyDescent="0.45">
      <c r="A12" s="30" t="s">
        <v>18</v>
      </c>
      <c r="B12" s="30"/>
      <c r="C12" s="30"/>
      <c r="D12" s="30"/>
      <c r="E12" s="30"/>
      <c r="F12" s="30"/>
      <c r="G12" s="30"/>
      <c r="H12" s="21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</row>
  </sheetData>
  <sheetProtection selectLockedCells="1" selectUnlockedCells="1"/>
  <mergeCells count="14">
    <mergeCell ref="N1:O1"/>
    <mergeCell ref="F3:H3"/>
    <mergeCell ref="I3:K3"/>
    <mergeCell ref="L3:O3"/>
    <mergeCell ref="A3:A4"/>
    <mergeCell ref="B3:B4"/>
    <mergeCell ref="C3:C4"/>
    <mergeCell ref="D3:D4"/>
    <mergeCell ref="E3:E4"/>
    <mergeCell ref="A12:G12"/>
    <mergeCell ref="A10:L10"/>
    <mergeCell ref="A11:M11"/>
    <mergeCell ref="A2:O2"/>
    <mergeCell ref="A9:K9"/>
  </mergeCells>
  <pageMargins left="0.70833333333333337" right="0.70833333333333337" top="0.74791666666666667" bottom="0.74791666666666667" header="0.51180555555555551" footer="0.51180555555555551"/>
  <pageSetup paperSize="9" scale="62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ВВ</dc:creator>
  <cp:lastModifiedBy>Маркова Евгения Сергеевна</cp:lastModifiedBy>
  <cp:lastPrinted>2020-09-24T11:55:49Z</cp:lastPrinted>
  <dcterms:created xsi:type="dcterms:W3CDTF">2014-07-14T07:23:01Z</dcterms:created>
  <dcterms:modified xsi:type="dcterms:W3CDTF">2026-05-12T08:24:16Z</dcterms:modified>
</cp:coreProperties>
</file>