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320" windowHeight="11640"/>
  </bookViews>
  <sheets>
    <sheet name="обосн" sheetId="8" r:id="rId1"/>
  </sheets>
  <definedNames>
    <definedName name="_xlnm.Print_Area" localSheetId="0">обосн!$A$2:$P$16</definedName>
  </definedNames>
  <calcPr calcId="152511" refMode="R1C1"/>
</workbook>
</file>

<file path=xl/calcChain.xml><?xml version="1.0" encoding="utf-8"?>
<calcChain xmlns="http://schemas.openxmlformats.org/spreadsheetml/2006/main">
  <c r="L11" i="8" l="1"/>
  <c r="M11" i="8" s="1"/>
  <c r="I10" i="8" l="1"/>
  <c r="J10" i="8" l="1"/>
  <c r="L10" i="8" l="1"/>
  <c r="M10" i="8" s="1"/>
  <c r="N10" i="8" s="1"/>
  <c r="O10" i="8" s="1"/>
  <c r="O11" i="8" s="1"/>
  <c r="K10" i="8" l="1"/>
  <c r="I12" i="8" l="1"/>
</calcChain>
</file>

<file path=xl/sharedStrings.xml><?xml version="1.0" encoding="utf-8"?>
<sst xmlns="http://schemas.openxmlformats.org/spreadsheetml/2006/main" count="36" uniqueCount="36">
  <si>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</si>
  <si>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</si>
  <si>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</si>
  <si>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</si>
  <si>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</si>
  <si>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</si>
  <si>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</si>
  <si>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</si>
  <si>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</si>
  <si>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</si>
  <si>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</si>
  <si>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</si>
  <si>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</si>
  <si>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</si>
  <si>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</si>
  <si>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</si>
  <si>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</si>
  <si>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</si>
  <si>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</si>
  <si>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</si>
  <si>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</si>
  <si>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</si>
  <si>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</si>
  <si>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>Приложение</t>
  </si>
  <si>
    <t>Обоснование начальной (максимальной) цены контракта</t>
  </si>
  <si>
    <t>Исполнитель:</t>
  </si>
  <si>
    <t xml:space="preserve">Дата подготовки обоснования НМЦК </t>
  </si>
  <si>
    <t>Кол-во предложений и иных источников информации</t>
  </si>
  <si>
    <t xml:space="preserve">Обоснование начальной (максимальной) цены произведено в соответствии с положениями ст.22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нужд», в соответствии с приказом Министерства экономического развития РФ от 02.10.2013 г.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</si>
  <si>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Ценовое предложение №1</t>
  </si>
  <si>
    <t>Ценовое предложение №2.</t>
  </si>
  <si>
    <t>Ценовое предложение №3 .</t>
  </si>
  <si>
    <t>шт</t>
  </si>
  <si>
    <t>А.В. Луков</t>
  </si>
  <si>
    <t>"Ремонт служебного автомобиля ГАЗ 2217 в соответствии с техническим заданием ФКУ СИЗО-1 УФСИН России по Орловской области"
"</t>
  </si>
  <si>
    <t>Ремонт автомобиля ГАЗ 2217 гос номер А 018 КА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</si>
</sst>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4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3" fillId="4" borderId="5" xfId="0" applyNumberFormat="1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10" fontId="13" fillId="4" borderId="6" xfId="0" applyNumberFormat="1" applyFont="1" applyFill="1" applyBorder="1" applyAlignment="1">
      <alignment horizontal="center" vertical="center"/>
    </xf>
    <xf numFmtId="2" fontId="13" fillId="6" borderId="6" xfId="0" applyNumberFormat="1" applyFont="1" applyFill="1" applyBorder="1" applyAlignment="1">
      <alignment horizontal="center" vertical="center" wrapText="1"/>
    </xf>
    <xf numFmtId="165" fontId="13" fillId="6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>
      <alignment vertical="top"/>
    </xf>
    <xf numFmtId="0" fontId="9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left" vertical="top"/>
    </xf>
    <xf numFmtId="2" fontId="14" fillId="6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 vertical="top"/>
    </xf>
    <xf numFmtId="0" fontId="3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2" fontId="4" fillId="2" borderId="12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8</xdr:row>
      <xdr:rowOff>952500</xdr:rowOff>
    </xdr:from>
    <xdr:to>
      <xdr:col>11</xdr:col>
      <xdr:colOff>0</xdr:colOff>
      <xdr:row>8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15325" y="30480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923925</xdr:rowOff>
    </xdr:from>
    <xdr:to>
      <xdr:col>9</xdr:col>
      <xdr:colOff>1019175</xdr:colOff>
      <xdr:row>8</xdr:row>
      <xdr:rowOff>1362075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0194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8</xdr:row>
      <xdr:rowOff>1600200</xdr:rowOff>
    </xdr:from>
    <xdr:to>
      <xdr:col>11</xdr:col>
      <xdr:colOff>1504950</xdr:colOff>
      <xdr:row>8</xdr:row>
      <xdr:rowOff>1962150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267825" y="3571875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topLeftCell="A2" zoomScale="110" zoomScaleNormal="110" zoomScaleSheetLayoutView="110" workbookViewId="0">
      <selection activeCell="A12" sqref="A12:H12"/>
    </sheetView>
  </sheetViews>
  <sheetFormatPr defaultRowHeight="12.75" x14ac:dyDescent="0.2"/>
  <cols>
    <col min="1" max="1" width="4.7109375" style="1" customWidth="1"/>
    <col min="2" max="2" width="25" style="1" customWidth="1"/>
    <col min="3" max="3" width="6.7109375" style="1" customWidth="1"/>
    <col min="4" max="4" width="6.85546875" style="1" customWidth="1"/>
    <col min="5" max="5" width="12.42578125" style="1" customWidth="1"/>
    <col min="6" max="6" width="12.28515625" style="1" customWidth="1"/>
    <col min="7" max="7" width="12.7109375" style="1" customWidth="1"/>
    <col min="8" max="8" width="12.5703125" style="1" customWidth="1"/>
    <col min="9" max="9" width="15.710937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2.42578125" style="1" customWidth="1"/>
    <col min="14" max="14" width="12.28515625" style="1" customWidth="1"/>
    <col min="15" max="15" width="11.28515625" style="1" customWidth="1"/>
    <col min="16" max="16" width="2.42578125" style="1" customWidth="1"/>
    <col min="17" max="16384" width="9.140625" style="1"/>
  </cols>
  <sheetData>
    <row r="1" spans="1:15" ht="15.75" hidden="1" x14ac:dyDescent="0.25">
      <c r="J1" s="2" t="s">
        <v>1</v>
      </c>
    </row>
    <row r="2" spans="1:15" ht="15.75" x14ac:dyDescent="0.25">
      <c r="J2" s="2"/>
      <c r="M2" s="55" t="s">
        <v>23</v>
      </c>
      <c r="N2" s="55"/>
      <c r="O2" s="55"/>
    </row>
    <row r="3" spans="1:15" ht="15" customHeight="1" x14ac:dyDescent="0.2">
      <c r="A3" s="62" t="s">
        <v>24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36.75" customHeight="1" x14ac:dyDescent="0.2">
      <c r="A4" s="62" t="s">
        <v>34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43.5" customHeight="1" x14ac:dyDescent="0.2">
      <c r="A5" s="66" t="s">
        <v>28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19.5" customHeight="1" x14ac:dyDescent="0.2">
      <c r="A6" s="53" t="s">
        <v>18</v>
      </c>
      <c r="B6" s="54"/>
      <c r="C6" s="54"/>
      <c r="D6" s="54"/>
      <c r="E6" s="54"/>
      <c r="F6" s="54"/>
      <c r="G6" s="52" t="s">
        <v>21</v>
      </c>
      <c r="H6" s="52"/>
      <c r="I6" s="52"/>
      <c r="J6" s="52"/>
      <c r="K6" s="52"/>
      <c r="L6" s="21"/>
      <c r="M6" s="21"/>
      <c r="N6" s="21"/>
      <c r="O6" s="22"/>
    </row>
    <row r="7" spans="1:15" ht="15.75" customHeight="1" x14ac:dyDescent="0.2">
      <c r="A7" s="68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70"/>
    </row>
    <row r="8" spans="1:15" ht="39.75" customHeight="1" x14ac:dyDescent="0.2">
      <c r="A8" s="71" t="s">
        <v>2</v>
      </c>
      <c r="B8" s="71" t="s">
        <v>22</v>
      </c>
      <c r="C8" s="73" t="s">
        <v>3</v>
      </c>
      <c r="D8" s="63" t="s">
        <v>0</v>
      </c>
      <c r="E8" s="65" t="s">
        <v>4</v>
      </c>
      <c r="F8" s="65"/>
      <c r="G8" s="65"/>
      <c r="H8" s="65"/>
      <c r="I8" s="58" t="s">
        <v>5</v>
      </c>
      <c r="J8" s="58"/>
      <c r="K8" s="58"/>
      <c r="L8" s="59" t="s">
        <v>6</v>
      </c>
      <c r="M8" s="60"/>
      <c r="N8" s="60"/>
      <c r="O8" s="61"/>
    </row>
    <row r="9" spans="1:15" s="3" customFormat="1" ht="116.25" x14ac:dyDescent="0.2">
      <c r="A9" s="72"/>
      <c r="B9" s="72"/>
      <c r="C9" s="74"/>
      <c r="D9" s="64"/>
      <c r="E9" s="26" t="s">
        <v>29</v>
      </c>
      <c r="F9" s="26" t="s">
        <v>30</v>
      </c>
      <c r="G9" s="26" t="s">
        <v>31</v>
      </c>
      <c r="H9" s="19" t="s">
        <v>27</v>
      </c>
      <c r="I9" s="20" t="s">
        <v>7</v>
      </c>
      <c r="J9" s="18" t="s">
        <v>8</v>
      </c>
      <c r="K9" s="18" t="s">
        <v>9</v>
      </c>
      <c r="L9" s="18" t="s">
        <v>10</v>
      </c>
      <c r="M9" s="19" t="s">
        <v>11</v>
      </c>
      <c r="N9" s="19" t="s">
        <v>12</v>
      </c>
      <c r="O9" s="19" t="s">
        <v>13</v>
      </c>
    </row>
    <row r="10" spans="1:15" s="3" customFormat="1" ht="35.25" customHeight="1" x14ac:dyDescent="0.2">
      <c r="A10" s="27">
        <v>1</v>
      </c>
      <c r="B10" s="28" t="s">
        <v>35</v>
      </c>
      <c r="C10" s="29" t="s">
        <v>32</v>
      </c>
      <c r="D10" s="30">
        <v>1</v>
      </c>
      <c r="E10" s="41">
        <v>74695</v>
      </c>
      <c r="F10" s="41">
        <v>50990</v>
      </c>
      <c r="G10" s="41">
        <v>64375</v>
      </c>
      <c r="H10" s="31">
        <v>3</v>
      </c>
      <c r="I10" s="32">
        <f>AVERAGE(E10:G10)</f>
        <v>63353.333333333336</v>
      </c>
      <c r="J10" s="33">
        <f>STDEV(E10:G10)</f>
        <v>11885.478885317705</v>
      </c>
      <c r="K10" s="34">
        <f t="shared" ref="K10" si="0">J10/I10</f>
        <v>0.18760621201701103</v>
      </c>
      <c r="L10" s="35">
        <f t="shared" ref="L10:L11" si="1">((D10/H10)*(SUM(E10:G10)))</f>
        <v>63353.333333333328</v>
      </c>
      <c r="M10" s="36">
        <f t="shared" ref="M10:M11" si="2">L10/D10</f>
        <v>63353.333333333328</v>
      </c>
      <c r="N10" s="35">
        <f t="shared" ref="N10" si="3">ROUND(M10,2)</f>
        <v>63353.33</v>
      </c>
      <c r="O10" s="35">
        <f>D10*N10</f>
        <v>63353.33</v>
      </c>
    </row>
    <row r="11" spans="1:15" x14ac:dyDescent="0.2">
      <c r="A11" s="4"/>
      <c r="B11" s="5"/>
      <c r="C11" s="6"/>
      <c r="D11" s="6"/>
      <c r="E11" s="7"/>
      <c r="F11" s="7"/>
      <c r="G11" s="7"/>
      <c r="H11" s="8"/>
      <c r="I11" s="9"/>
      <c r="J11" s="10"/>
      <c r="K11" s="11"/>
      <c r="L11" s="12" t="e">
        <f t="shared" si="1"/>
        <v>#DIV/0!</v>
      </c>
      <c r="M11" s="13" t="e">
        <f t="shared" si="2"/>
        <v>#DIV/0!</v>
      </c>
      <c r="N11" s="12" t="s">
        <v>14</v>
      </c>
      <c r="O11" s="24">
        <f>(SUM(O10:O10))</f>
        <v>63353.33</v>
      </c>
    </row>
    <row r="12" spans="1:15" ht="15.75" x14ac:dyDescent="0.2">
      <c r="A12" s="56" t="s">
        <v>15</v>
      </c>
      <c r="B12" s="56"/>
      <c r="C12" s="56"/>
      <c r="D12" s="56"/>
      <c r="E12" s="56"/>
      <c r="F12" s="56"/>
      <c r="G12" s="56"/>
      <c r="H12" s="56"/>
      <c r="I12" s="23">
        <f>O11</f>
        <v>63353.33</v>
      </c>
      <c r="J12" s="15" t="s">
        <v>16</v>
      </c>
      <c r="K12" s="15"/>
      <c r="L12" s="15"/>
      <c r="M12" s="15"/>
      <c r="N12" s="15"/>
      <c r="O12" s="14"/>
    </row>
    <row r="13" spans="1:15" x14ac:dyDescent="0.2">
      <c r="A13" s="57" t="s">
        <v>20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spans="1:15" x14ac:dyDescent="0.2">
      <c r="A14" s="43" t="s">
        <v>17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5" ht="15.75" x14ac:dyDescent="0.2">
      <c r="A15" s="42" t="s">
        <v>26</v>
      </c>
      <c r="B15" s="42"/>
      <c r="C15" s="42"/>
      <c r="D15" s="42"/>
      <c r="E15" s="42"/>
      <c r="F15" s="42"/>
      <c r="G15" s="42"/>
      <c r="H15" s="42"/>
      <c r="I15" s="25">
        <v>46168</v>
      </c>
      <c r="J15" s="37"/>
      <c r="K15" s="37"/>
      <c r="L15" s="37"/>
      <c r="M15" s="37"/>
      <c r="N15" s="37"/>
      <c r="O15" s="37"/>
    </row>
    <row r="16" spans="1:15" ht="15.75" x14ac:dyDescent="0.2">
      <c r="A16" s="47" t="s">
        <v>25</v>
      </c>
      <c r="B16" s="47"/>
      <c r="C16" s="48"/>
      <c r="D16" s="48"/>
      <c r="E16" s="48"/>
      <c r="F16" s="48"/>
      <c r="G16" s="49" t="s">
        <v>33</v>
      </c>
      <c r="H16" s="49"/>
      <c r="I16" s="38"/>
      <c r="J16" s="38"/>
      <c r="K16" s="40"/>
      <c r="L16" s="38"/>
      <c r="M16" s="38"/>
      <c r="N16" s="38"/>
      <c r="O16" s="39"/>
    </row>
    <row r="17" spans="1:15" ht="15.75" x14ac:dyDescent="0.25">
      <c r="A17" s="45"/>
      <c r="B17" s="45"/>
      <c r="C17" s="50"/>
      <c r="D17" s="50"/>
      <c r="E17" s="50"/>
      <c r="F17" s="50"/>
      <c r="G17" s="51"/>
      <c r="H17" s="51"/>
      <c r="J17" s="46"/>
      <c r="K17" s="46"/>
      <c r="L17" s="16"/>
    </row>
    <row r="18" spans="1:15" ht="15.75" x14ac:dyDescent="0.25">
      <c r="A18" s="44"/>
      <c r="B18" s="44"/>
      <c r="C18" s="44"/>
      <c r="D18" s="44"/>
      <c r="E18" s="44"/>
      <c r="F18" s="44"/>
      <c r="G18" s="44"/>
      <c r="H18" s="17"/>
      <c r="I18" s="16"/>
      <c r="J18" s="16"/>
      <c r="K18" s="16"/>
      <c r="L18" s="16"/>
      <c r="M18" s="16"/>
      <c r="N18" s="16"/>
      <c r="O18" s="16"/>
    </row>
  </sheetData>
  <mergeCells count="26">
    <mergeCell ref="G6:K6"/>
    <mergeCell ref="A6:F6"/>
    <mergeCell ref="M2:O2"/>
    <mergeCell ref="A12:H12"/>
    <mergeCell ref="A13:O13"/>
    <mergeCell ref="I8:K8"/>
    <mergeCell ref="L8:O8"/>
    <mergeCell ref="A4:O4"/>
    <mergeCell ref="D8:D9"/>
    <mergeCell ref="E8:H8"/>
    <mergeCell ref="A3:O3"/>
    <mergeCell ref="A5:O5"/>
    <mergeCell ref="A7:O7"/>
    <mergeCell ref="A8:A9"/>
    <mergeCell ref="B8:B9"/>
    <mergeCell ref="C8:C9"/>
    <mergeCell ref="A15:H15"/>
    <mergeCell ref="A14:O14"/>
    <mergeCell ref="A18:G18"/>
    <mergeCell ref="A17:B17"/>
    <mergeCell ref="J17:K17"/>
    <mergeCell ref="A16:B16"/>
    <mergeCell ref="C16:F16"/>
    <mergeCell ref="G16:H16"/>
    <mergeCell ref="C17:F17"/>
    <mergeCell ref="G17:H1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2020-05-20T08:18:09Z</cp:lastPrinted>
  <dcterms:created xsi:type="dcterms:W3CDTF">2006-09-16T00:00:00Z</dcterms:created>
  <dcterms:modified xsi:type="dcterms:W3CDTF">2026-05-26T13:48:53Z</dcterms:modified>
</cp:coreProperties>
</file>