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96F6FC4D-89A1-4919-AF3C-DFBDECCB9BF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definedNames>
    <definedName name="focus" localSheetId="0">Лист1!#REF!</definedName>
  </definedNames>
  <calcPr calcId="191029"/>
</workbook>
</file>

<file path=xl/calcChain.xml><?xml version="1.0" encoding="utf-8"?>
<calcChain xmlns="http://schemas.openxmlformats.org/spreadsheetml/2006/main">
  <c r="M9" i="1" l="1"/>
  <c r="M10" i="1"/>
  <c r="M11" i="1"/>
  <c r="M8" i="1"/>
  <c r="J9" i="1" l="1"/>
  <c r="J10" i="1"/>
  <c r="J11" i="1"/>
  <c r="K11" i="1" s="1"/>
  <c r="L11" i="1" s="1"/>
  <c r="K9" i="1" l="1"/>
  <c r="L9" i="1" s="1"/>
  <c r="K10" i="1"/>
  <c r="L10" i="1" s="1"/>
  <c r="J8" i="1"/>
  <c r="M12" i="1" l="1"/>
  <c r="K8" i="1"/>
  <c r="L8" i="1" s="1"/>
</calcChain>
</file>

<file path=xl/sharedStrings.xml><?xml version="1.0" encoding="utf-8"?>
<sst xmlns="http://schemas.openxmlformats.org/spreadsheetml/2006/main" count="31" uniqueCount="28">
  <si>
    <t>Приложение № 1 к техническому заданию</t>
  </si>
  <si>
    <t>Используемый метод определения НМЦК с обоснованием:</t>
  </si>
  <si>
    <t>Расчет начальной (максимальной) цены договора</t>
  </si>
  <si>
    <t>№</t>
  </si>
  <si>
    <t>Единица измерения</t>
  </si>
  <si>
    <t>Количество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</si>
  <si>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</si>
  <si>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</si>
  <si>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</si>
  <si>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r>
      <t>Ценовое предложение исх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№  от </t>
    </r>
  </si>
  <si>
    <t xml:space="preserve">Ценовое предложение  исх.№  от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</si>
  <si>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</si>
  <si>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</si>
  <si>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</si>
  <si>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</si>
  <si>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ИТОГО</t>
  </si>
  <si>
    <t>Наименование товара/услуг/ работ</t>
  </si>
  <si>
    <t>Наименование  объекта закупки</t>
  </si>
  <si>
    <t>Метод сопоставимых рыночных цен (анализа рынка), данный метод определения НМЦК является приоритетным. В соответствии с приказом МЭР РФ от 2 октября 2013 года N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</si>
  <si>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>шт</t>
  </si>
  <si>
    <t xml:space="preserve">Шкаф картотечный для библиотечных
карточек (65 ящиков) </t>
  </si>
  <si>
    <t>Обоснование начальной (максимальной) цены Контракта на поставку мебели</t>
  </si>
  <si>
    <t>Ценовое предложение 1 вх № 456-з от 21.05.2026</t>
  </si>
  <si>
    <t>Ценовое предложение 2 вх №  457-з от 21.05.2026</t>
  </si>
  <si>
    <t>Ценовое предложение 3 вх № 458-з от 21.05.2026</t>
  </si>
  <si>
    <t>Стеллаж   3 полки</t>
  </si>
  <si>
    <t xml:space="preserve">Стеллаж  6 полок (200 кг,
металл) </t>
  </si>
  <si>
    <t>Стеллаж  6 полок (150 кг,
металл)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</si>
</sst>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"/>
  <sheetViews>
    <sheetView tabSelected="1" workbookViewId="0">
      <selection activeCell="B15" sqref="B15"/>
    </sheetView>
  </sheetViews>
  <sheetFormatPr defaultRowHeight="15" x14ac:dyDescent="0.25"/>
  <cols>
    <col min="1" max="1" width="3.140625" style="1" customWidth="1"/>
    <col min="2" max="2" width="32.28515625" style="1" customWidth="1"/>
    <col min="3" max="3" width="15.85546875" style="2" customWidth="1"/>
    <col min="4" max="4" width="11.42578125" style="1" customWidth="1"/>
    <col min="5" max="5" width="19.7109375" style="6" customWidth="1"/>
    <col min="6" max="6" width="15.140625" style="6" customWidth="1"/>
    <col min="7" max="7" width="14.5703125" style="6" customWidth="1"/>
    <col min="8" max="8" width="11.28515625" style="1" hidden="1" customWidth="1"/>
    <col min="9" max="9" width="11.7109375" style="1" hidden="1" customWidth="1"/>
    <col min="10" max="10" width="12.140625" style="1" customWidth="1"/>
    <col min="11" max="11" width="14.85546875" style="1" customWidth="1"/>
    <col min="12" max="12" width="17.85546875" style="1" customWidth="1"/>
    <col min="13" max="13" width="22.140625" style="1" customWidth="1"/>
    <col min="14" max="14" width="5.28515625" style="1" customWidth="1"/>
    <col min="24" max="24" width="10.5703125" bestFit="1" customWidth="1"/>
  </cols>
  <sheetData>
    <row r="1" spans="1:14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x14ac:dyDescent="0.25">
      <c r="A2" s="26" t="s">
        <v>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14.45" customHeight="1" x14ac:dyDescent="0.25">
      <c r="A3" s="27" t="s">
        <v>17</v>
      </c>
      <c r="B3" s="27"/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  <c r="N3" s="28"/>
    </row>
    <row r="4" spans="1:14" ht="72.75" customHeight="1" x14ac:dyDescent="0.25">
      <c r="A4" s="29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30" t="s">
        <v>18</v>
      </c>
      <c r="L4" s="30"/>
      <c r="M4" s="30"/>
      <c r="N4" s="30"/>
    </row>
    <row r="5" spans="1:14" ht="15.6" customHeight="1" x14ac:dyDescent="0.25">
      <c r="A5" s="16" t="s">
        <v>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62.45" customHeight="1" x14ac:dyDescent="0.25">
      <c r="A6" s="17" t="s">
        <v>3</v>
      </c>
      <c r="B6" s="17" t="s">
        <v>16</v>
      </c>
      <c r="C6" s="17" t="s">
        <v>4</v>
      </c>
      <c r="D6" s="17" t="s">
        <v>5</v>
      </c>
      <c r="E6" s="18" t="s">
        <v>6</v>
      </c>
      <c r="F6" s="18"/>
      <c r="G6" s="18"/>
      <c r="H6" s="18"/>
      <c r="I6" s="18"/>
      <c r="J6" s="19" t="s">
        <v>7</v>
      </c>
      <c r="K6" s="19"/>
      <c r="L6" s="19"/>
      <c r="M6" s="18" t="s">
        <v>8</v>
      </c>
      <c r="N6" s="18"/>
    </row>
    <row r="7" spans="1:14" ht="133.5" customHeight="1" x14ac:dyDescent="0.25">
      <c r="A7" s="17"/>
      <c r="B7" s="17"/>
      <c r="C7" s="17"/>
      <c r="D7" s="17"/>
      <c r="E7" s="5" t="s">
        <v>22</v>
      </c>
      <c r="F7" s="5" t="s">
        <v>23</v>
      </c>
      <c r="G7" s="5" t="s">
        <v>24</v>
      </c>
      <c r="H7" s="3" t="s">
        <v>9</v>
      </c>
      <c r="I7" s="3" t="s">
        <v>10</v>
      </c>
      <c r="J7" s="4" t="s">
        <v>11</v>
      </c>
      <c r="K7" s="3" t="s">
        <v>12</v>
      </c>
      <c r="L7" s="3" t="s">
        <v>13</v>
      </c>
      <c r="M7" s="20" t="s">
        <v>14</v>
      </c>
      <c r="N7" s="21"/>
    </row>
    <row r="8" spans="1:14" ht="26.25" x14ac:dyDescent="0.25">
      <c r="A8" s="7">
        <v>1</v>
      </c>
      <c r="B8" s="11" t="s">
        <v>20</v>
      </c>
      <c r="C8" s="9" t="s">
        <v>19</v>
      </c>
      <c r="D8" s="9">
        <v>1</v>
      </c>
      <c r="E8" s="12">
        <v>250182.9</v>
      </c>
      <c r="F8" s="12">
        <v>300000</v>
      </c>
      <c r="G8" s="12">
        <v>315000</v>
      </c>
      <c r="H8" s="10"/>
      <c r="I8" s="10"/>
      <c r="J8" s="8">
        <f t="shared" ref="J8:J11" si="0">AVERAGE(E8:G8)</f>
        <v>288394.3</v>
      </c>
      <c r="K8" s="8">
        <f t="shared" ref="K8:K11" si="1">SQRT(((SUM((POWER(G8-J8,2)),(POWER(F8-J8,2)),(POWER(E8-J8,2)),)/(COLUMNS(E8:G8)-1))))</f>
        <v>33931.302914418127</v>
      </c>
      <c r="L8" s="8">
        <f t="shared" ref="L8:L11" si="2">K8/J8*100</f>
        <v>11.765594158559351</v>
      </c>
      <c r="M8" s="24">
        <f>MIN(E8,F8,G8)*D8</f>
        <v>250182.9</v>
      </c>
      <c r="N8" s="24"/>
    </row>
    <row r="9" spans="1:14" x14ac:dyDescent="0.25">
      <c r="A9" s="7">
        <v>2</v>
      </c>
      <c r="B9" s="11" t="s">
        <v>25</v>
      </c>
      <c r="C9" s="9" t="s">
        <v>19</v>
      </c>
      <c r="D9" s="9">
        <v>1</v>
      </c>
      <c r="E9" s="12">
        <v>15673.2</v>
      </c>
      <c r="F9" s="12">
        <v>25000</v>
      </c>
      <c r="G9" s="12">
        <v>26500</v>
      </c>
      <c r="H9" s="10"/>
      <c r="I9" s="10"/>
      <c r="J9" s="8">
        <f t="shared" si="0"/>
        <v>22391.066666666666</v>
      </c>
      <c r="K9" s="8">
        <f t="shared" si="1"/>
        <v>5865.9866530135687</v>
      </c>
      <c r="L9" s="8">
        <f t="shared" si="2"/>
        <v>26.197888382629841</v>
      </c>
      <c r="M9" s="24">
        <f t="shared" ref="M9:M11" si="3">MIN(E9,F9,G9)*D9</f>
        <v>15673.2</v>
      </c>
      <c r="N9" s="24"/>
    </row>
    <row r="10" spans="1:14" ht="26.25" x14ac:dyDescent="0.25">
      <c r="A10" s="7">
        <v>3</v>
      </c>
      <c r="B10" s="11" t="s">
        <v>26</v>
      </c>
      <c r="C10" s="9" t="s">
        <v>19</v>
      </c>
      <c r="D10" s="9">
        <v>1</v>
      </c>
      <c r="E10" s="12">
        <v>20720.37</v>
      </c>
      <c r="F10" s="12">
        <v>30000</v>
      </c>
      <c r="G10" s="12">
        <v>32500</v>
      </c>
      <c r="H10" s="10"/>
      <c r="I10" s="10"/>
      <c r="J10" s="8">
        <f t="shared" si="0"/>
        <v>27740.123333333333</v>
      </c>
      <c r="K10" s="8">
        <f t="shared" si="1"/>
        <v>6206.4645850623638</v>
      </c>
      <c r="L10" s="8">
        <f t="shared" si="2"/>
        <v>22.373601265155504</v>
      </c>
      <c r="M10" s="24">
        <f t="shared" si="3"/>
        <v>20720.37</v>
      </c>
      <c r="N10" s="24"/>
    </row>
    <row r="11" spans="1:14" ht="26.25" x14ac:dyDescent="0.25">
      <c r="A11" s="7">
        <v>4</v>
      </c>
      <c r="B11" s="11" t="s">
        <v>27</v>
      </c>
      <c r="C11" s="9" t="s">
        <v>19</v>
      </c>
      <c r="D11" s="9">
        <v>1</v>
      </c>
      <c r="E11" s="12">
        <v>15964.02</v>
      </c>
      <c r="F11" s="12">
        <v>25000</v>
      </c>
      <c r="G11" s="12">
        <v>26500</v>
      </c>
      <c r="H11" s="10"/>
      <c r="I11" s="10"/>
      <c r="J11" s="8">
        <f t="shared" si="0"/>
        <v>22488.006666666668</v>
      </c>
      <c r="K11" s="8">
        <f t="shared" si="1"/>
        <v>5699.5001114249771</v>
      </c>
      <c r="L11" s="8">
        <f t="shared" si="2"/>
        <v>25.344621228137505</v>
      </c>
      <c r="M11" s="24">
        <f t="shared" si="3"/>
        <v>15964.02</v>
      </c>
      <c r="N11" s="24"/>
    </row>
    <row r="12" spans="1:14" x14ac:dyDescent="0.25">
      <c r="A12" s="13" t="s">
        <v>15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5"/>
      <c r="M12" s="22">
        <f>SUM(M8:N11)</f>
        <v>302540.49</v>
      </c>
      <c r="N12" s="23"/>
    </row>
  </sheetData>
  <mergeCells count="21">
    <mergeCell ref="A1:N1"/>
    <mergeCell ref="A2:N2"/>
    <mergeCell ref="A3:J3"/>
    <mergeCell ref="K3:N3"/>
    <mergeCell ref="A4:J4"/>
    <mergeCell ref="K4:N4"/>
    <mergeCell ref="A12:L12"/>
    <mergeCell ref="A5:N5"/>
    <mergeCell ref="A6:A7"/>
    <mergeCell ref="B6:B7"/>
    <mergeCell ref="C6:C7"/>
    <mergeCell ref="D6:D7"/>
    <mergeCell ref="E6:I6"/>
    <mergeCell ref="J6:L6"/>
    <mergeCell ref="M6:N6"/>
    <mergeCell ref="M7:N7"/>
    <mergeCell ref="M12:N12"/>
    <mergeCell ref="M8:N8"/>
    <mergeCell ref="M9:N9"/>
    <mergeCell ref="M10:N10"/>
    <mergeCell ref="M11:N11"/>
  </mergeCells>
  <pageMargins left="0.7" right="0.7" top="0.75" bottom="0.75" header="0.3" footer="0.3"/>
  <pageSetup paperSize="9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2026-05-25T13:06:01Z</dcterms:modified>
</cp:coreProperties>
</file>